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 s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 s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G401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B58" i="1"/>
  <c r="D439" i="1" s="1"/>
  <c r="C117" i="1"/>
  <c r="C115" i="1"/>
  <c r="D57" i="1"/>
  <c r="C57" i="1"/>
  <c r="D56" i="1"/>
  <c r="C56" i="1" s="1"/>
  <c r="D55" i="1"/>
  <c r="C55" i="1" s="1"/>
  <c r="D54" i="1"/>
  <c r="C54" i="1" s="1"/>
  <c r="B18" i="1"/>
  <c r="I95" i="1"/>
  <c r="I104" i="1"/>
  <c r="C113" i="1"/>
  <c r="I97" i="1"/>
  <c r="I109" i="1"/>
  <c r="I10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H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D118" i="1"/>
  <c r="D115" i="1"/>
  <c r="D114" i="1"/>
  <c r="B75" i="1"/>
  <c r="B74" i="1"/>
  <c r="B73" i="1"/>
  <c r="B72" i="1"/>
  <c r="B71" i="1"/>
  <c r="B70" i="1"/>
  <c r="B69" i="1"/>
  <c r="B68" i="1"/>
  <c r="C116" i="1"/>
  <c r="I148" i="1"/>
  <c r="C112" i="1"/>
  <c r="C118" i="1"/>
  <c r="C114" i="1"/>
  <c r="H32" i="1"/>
  <c r="D430" i="1"/>
  <c r="I142" i="1"/>
  <c r="D441" i="1"/>
  <c r="D433" i="1"/>
  <c r="C775" i="1"/>
  <c r="H31" i="1"/>
  <c r="H34" i="1"/>
  <c r="I392" i="1"/>
  <c r="I401" i="1"/>
  <c r="I390" i="1"/>
  <c r="I391" i="1"/>
  <c r="I400" i="1"/>
  <c r="I393" i="1"/>
  <c r="I402" i="1"/>
  <c r="C384" i="1"/>
  <c r="C385" i="1"/>
  <c r="C386" i="1"/>
  <c r="C387" i="1"/>
  <c r="E391" i="1"/>
  <c r="E396" i="1"/>
  <c r="E397" i="1"/>
  <c r="E390" i="1"/>
  <c r="H30" i="1"/>
  <c r="H33" i="1"/>
  <c r="B779" i="1"/>
  <c r="C401" i="1"/>
  <c r="I398" i="1"/>
  <c r="I395" i="1"/>
  <c r="I394" i="1"/>
  <c r="H29" i="1"/>
  <c r="C778" i="1"/>
  <c r="B777" i="1"/>
  <c r="D438" i="1"/>
  <c r="C776" i="1"/>
  <c r="D431" i="1"/>
  <c r="D434" i="1"/>
  <c r="I146" i="1"/>
  <c r="B774" i="1"/>
  <c r="B776" i="1"/>
  <c r="C402" i="1"/>
  <c r="C388" i="1"/>
  <c r="I389" i="1"/>
  <c r="I403" i="1" s="1"/>
  <c r="I399" i="1"/>
  <c r="I396" i="1"/>
  <c r="B775" i="1"/>
  <c r="I145" i="1"/>
  <c r="H28" i="1"/>
  <c r="C773" i="1"/>
  <c r="D437" i="1"/>
  <c r="C772" i="1"/>
  <c r="D440" i="1"/>
  <c r="C779" i="1"/>
  <c r="I141" i="1"/>
  <c r="C774" i="1"/>
  <c r="I102" i="1"/>
  <c r="C101" i="1"/>
  <c r="C103" i="1"/>
  <c r="G393" i="1" l="1"/>
  <c r="G396" i="1"/>
  <c r="G395" i="1"/>
  <c r="G394" i="1"/>
  <c r="G392" i="1"/>
  <c r="G400" i="1"/>
  <c r="G390" i="1"/>
  <c r="G391" i="1"/>
  <c r="G402" i="1"/>
  <c r="G397" i="1"/>
  <c r="G389" i="1"/>
  <c r="F405" i="1"/>
  <c r="E401" i="1"/>
  <c r="E392" i="1"/>
  <c r="D405" i="1"/>
  <c r="E393" i="1"/>
  <c r="E402" i="1"/>
  <c r="E394" i="1"/>
  <c r="E389" i="1"/>
  <c r="E395" i="1"/>
  <c r="C403" i="1"/>
  <c r="I138" i="1"/>
  <c r="I136" i="1"/>
  <c r="C137" i="1"/>
  <c r="C135" i="1" s="1"/>
  <c r="H22" i="1"/>
  <c r="H21" i="1"/>
  <c r="H17" i="1"/>
  <c r="H19" i="1"/>
  <c r="H16" i="1"/>
  <c r="H18" i="1"/>
  <c r="H20" i="1"/>
  <c r="I143" i="1"/>
  <c r="I144" i="1"/>
  <c r="D432" i="1"/>
  <c r="D436" i="1"/>
  <c r="B778" i="1"/>
  <c r="B772" i="1"/>
  <c r="D429" i="1"/>
  <c r="C777" i="1"/>
  <c r="I147" i="1"/>
  <c r="B773" i="1"/>
  <c r="I101" i="1"/>
  <c r="C102" i="1"/>
  <c r="I98" i="1"/>
  <c r="I100" i="1"/>
  <c r="I103" i="1"/>
  <c r="C100" i="1"/>
  <c r="I96" i="1"/>
  <c r="I105" i="1"/>
  <c r="I108" i="1"/>
  <c r="I99" i="1"/>
  <c r="G403" i="1" l="1"/>
  <c r="E403" i="1"/>
  <c r="I135" i="1"/>
</calcChain>
</file>

<file path=xl/sharedStrings.xml><?xml version="1.0" encoding="utf-8"?>
<sst xmlns="http://schemas.openxmlformats.org/spreadsheetml/2006/main" count="692" uniqueCount="531">
  <si>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</si>
  <si>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</si>
  <si>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</si>
  <si>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</si>
  <si>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</si>
  <si>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</si>
  <si>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</si>
  <si>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</si>
  <si>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</si>
  <si>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</si>
  <si>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</si>
  <si>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</si>
  <si>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</si>
  <si>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</si>
  <si>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</si>
  <si>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</si>
  <si>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</si>
  <si>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</si>
  <si>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</si>
  <si>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</si>
  <si>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</si>
  <si>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</si>
  <si>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</si>
  <si>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</si>
  <si>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</si>
  <si>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</si>
  <si>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</si>
  <si>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</si>
  <si>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</si>
  <si>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</si>
  <si>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</si>
  <si>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</si>
  <si>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</si>
  <si>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</si>
  <si>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</si>
  <si>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</si>
  <si>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</si>
  <si>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</si>
  <si>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</si>
  <si>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</si>
  <si>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</si>
  <si>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</si>
  <si>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</si>
  <si>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</si>
  <si>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</si>
  <si>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</si>
  <si>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</si>
  <si>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</si>
  <si>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</si>
  <si>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</si>
  <si>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</si>
  <si>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</si>
  <si>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</si>
  <si>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</si>
  <si>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</si>
  <si>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</si>
  <si>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</si>
  <si>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</si>
  <si>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</si>
  <si>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</si>
  <si>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</si>
  <si>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</si>
  <si>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</si>
  <si>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</si>
  <si>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</si>
  <si>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</si>
  <si>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</si>
  <si>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</si>
  <si>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</si>
  <si>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</si>
  <si>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</si>
  <si>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</si>
  <si>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</si>
  <si>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</si>
  <si>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</si>
  <si>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</si>
  <si>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</si>
  <si>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</si>
  <si>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</si>
  <si>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</si>
  <si>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</si>
  <si>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</si>
  <si>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</si>
  <si>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</si>
  <si>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</si>
  <si>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</si>
  <si>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</si>
  <si>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</si>
  <si>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</si>
  <si>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</si>
  <si>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</si>
  <si>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</si>
  <si>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</si>
  <si>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</si>
  <si>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</si>
  <si>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</si>
  <si>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</si>
  <si>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</si>
  <si>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</si>
  <si>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</si>
  <si>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</si>
  <si>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</si>
  <si>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</si>
  <si>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</si>
  <si>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</si>
  <si>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</si>
  <si>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</si>
  <si>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</si>
  <si>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</si>
  <si>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</si>
  <si>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</si>
  <si>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</si>
  <si>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</si>
  <si>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</si>
  <si>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</si>
  <si>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</si>
  <si>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</si>
  <si>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</si>
  <si>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</si>
  <si>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</si>
  <si>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</si>
  <si>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</si>
  <si>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</si>
  <si>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</si>
  <si>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</si>
  <si>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</si>
  <si>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</si>
  <si>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</si>
  <si>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</si>
  <si>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</si>
  <si>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</si>
  <si>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</si>
  <si>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</si>
  <si>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</si>
  <si>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</si>
  <si>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</si>
  <si>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</si>
  <si>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</si>
  <si>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</si>
  <si>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</si>
  <si>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</si>
  <si>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</si>
  <si>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</si>
  <si>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</si>
  <si>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</si>
  <si>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</si>
  <si>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</si>
  <si>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</si>
  <si>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</si>
  <si>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</si>
  <si>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</si>
  <si>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</si>
  <si>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</si>
  <si>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</si>
  <si>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</si>
  <si>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</si>
  <si>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</si>
  <si>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</si>
  <si>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</si>
  <si>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</si>
  <si>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</si>
  <si>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</si>
  <si>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</si>
  <si>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</si>
  <si>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</si>
  <si>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</si>
  <si>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</si>
  <si>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</si>
  <si>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</si>
  <si>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</si>
  <si>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</si>
  <si>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</si>
  <si>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</si>
  <si>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</si>
  <si>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</si>
  <si>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</si>
  <si>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</si>
  <si>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</si>
  <si>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</si>
  <si>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</si>
  <si>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</si>
  <si>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</si>
  <si>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</si>
  <si>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</si>
  <si>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</si>
  <si>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</si>
  <si>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</si>
  <si>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</si>
  <si>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</si>
  <si>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</si>
  <si>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</si>
  <si>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</si>
  <si>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</si>
  <si>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</si>
  <si>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</si>
  <si>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</si>
  <si>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</si>
  <si>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</si>
  <si>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</si>
  <si>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</si>
  <si>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</si>
  <si>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</si>
  <si>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</si>
  <si>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</si>
  <si>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</si>
  <si>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</si>
  <si>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</si>
  <si>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</si>
  <si>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</si>
  <si>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</si>
  <si>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</si>
  <si>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</si>
  <si>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</si>
  <si>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</si>
  <si>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</si>
  <si>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</si>
  <si>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</si>
  <si>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</si>
  <si>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</si>
  <si>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</si>
  <si>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</si>
  <si>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</si>
  <si>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</si>
  <si>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</si>
  <si>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</si>
  <si>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</si>
  <si>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</si>
  <si>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</si>
  <si>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</si>
  <si>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</si>
  <si>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</si>
  <si>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</si>
  <si>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</si>
  <si>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</si>
  <si>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</si>
  <si>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</si>
  <si>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</si>
  <si>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</si>
  <si>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</si>
  <si>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</si>
  <si>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</si>
  <si>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</si>
  <si>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</si>
  <si>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</si>
  <si>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</si>
  <si>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</si>
  <si>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</si>
  <si>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</si>
  <si>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</si>
  <si>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</si>
  <si>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</si>
  <si>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</si>
  <si>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</si>
  <si>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</si>
  <si>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</si>
  <si>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</si>
  <si>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</si>
  <si>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</si>
  <si>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</si>
  <si>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</si>
  <si>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</si>
  <si>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</si>
  <si>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</si>
  <si>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</si>
  <si>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</si>
  <si>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</si>
  <si>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</si>
  <si>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</si>
  <si>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</si>
  <si>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</si>
  <si>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</si>
  <si>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</si>
  <si>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</si>
  <si>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</si>
  <si>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</si>
  <si>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</si>
  <si>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</si>
  <si>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</si>
  <si>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</si>
  <si>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</si>
  <si>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</si>
  <si>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</si>
  <si>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</si>
  <si>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</si>
  <si>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</si>
  <si>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</si>
  <si>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</si>
  <si>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</si>
  <si>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</si>
  <si>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</si>
  <si>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</si>
  <si>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</si>
  <si>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</si>
  <si>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</si>
  <si>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</si>
  <si>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</si>
  <si>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</si>
  <si>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</si>
  <si>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</si>
  <si>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</si>
  <si>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</si>
  <si>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</si>
  <si>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</si>
  <si>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</si>
  <si>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</si>
  <si>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</si>
  <si>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</si>
  <si>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</si>
  <si>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</si>
  <si>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</si>
  <si>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</si>
  <si>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</si>
  <si>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</si>
  <si>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</si>
  <si>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</si>
  <si>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</si>
  <si>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</si>
  <si>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</si>
  <si>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</si>
  <si>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</si>
  <si>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</si>
  <si>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</si>
  <si>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</si>
  <si>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</si>
  <si>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</si>
  <si>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</si>
  <si>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</si>
  <si>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</si>
  <si>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</si>
  <si>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</si>
  <si>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</si>
  <si>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</si>
  <si>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</si>
  <si>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</si>
  <si>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</si>
  <si>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</si>
  <si>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</si>
  <si>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</si>
  <si>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</si>
  <si>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</si>
  <si>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</si>
  <si>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</si>
  <si>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</si>
  <si>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</si>
  <si>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</si>
  <si>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</si>
  <si>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</si>
  <si>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</si>
  <si>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</si>
  <si>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</si>
  <si>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</si>
  <si>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</si>
  <si>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</si>
  <si>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</si>
  <si>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</si>
  <si>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</si>
  <si>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</si>
  <si>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</si>
  <si>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</si>
  <si>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</si>
  <si>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</si>
  <si>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</si>
  <si>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</si>
  <si>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</si>
  <si>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</si>
  <si>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</si>
  <si>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</si>
  <si>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</si>
  <si>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</si>
  <si>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</si>
  <si>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</si>
  <si>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</si>
  <si>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</si>
  <si>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</si>
  <si>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</si>
  <si>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</si>
  <si>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</si>
  <si>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</si>
  <si>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</si>
  <si>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</si>
  <si>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</si>
  <si>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</si>
  <si>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</si>
  <si>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</si>
  <si>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</si>
  <si>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</si>
  <si>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</si>
  <si>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</si>
  <si>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</si>
  <si>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</si>
  <si>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</si>
  <si>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</si>
  <si>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</si>
  <si>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</si>
  <si>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</si>
  <si>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</si>
  <si>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</si>
  <si>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</si>
  <si>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</si>
  <si>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</si>
  <si>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</si>
  <si>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</si>
  <si>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</si>
  <si>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</si>
  <si>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</si>
  <si>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</si>
  <si>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</si>
  <si>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</si>
  <si>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</si>
  <si>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</si>
  <si>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</si>
  <si>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</si>
  <si>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</si>
  <si>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</si>
  <si>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</si>
  <si>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</si>
  <si>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</si>
  <si>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</si>
  <si>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</si>
  <si>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</si>
  <si>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</si>
  <si>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</si>
  <si>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</si>
  <si>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</si>
  <si>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</si>
  <si>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</si>
  <si>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</si>
  <si>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</si>
  <si>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</si>
  <si>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</si>
  <si>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</si>
  <si>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</si>
  <si>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</si>
  <si>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</si>
  <si>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</si>
  <si>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</si>
  <si>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</si>
  <si>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</si>
  <si>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</si>
  <si>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</si>
  <si>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</si>
  <si>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</si>
  <si>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</si>
  <si>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</si>
  <si>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</si>
  <si>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</si>
  <si>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</si>
  <si>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</si>
  <si>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</si>
  <si>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</si>
  <si>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</si>
  <si>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</si>
  <si>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</si>
  <si>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</si>
  <si>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</si>
  <si>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</si>
  <si>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</si>
  <si>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</si>
  <si>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</si>
  <si>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</si>
  <si>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</si>
  <si>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</si>
  <si>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</si>
  <si>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</si>
  <si>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</si>
  <si>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</si>
  <si>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</si>
  <si>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</si>
  <si>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</si>
  <si>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</si>
  <si>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</si>
  <si>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</si>
  <si>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</si>
  <si>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</si>
  <si>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</si>
  <si>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</si>
  <si>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</si>
  <si>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</si>
  <si>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</si>
  <si>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</si>
  <si>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</si>
  <si>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</si>
  <si>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</si>
  <si>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</si>
  <si>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</si>
  <si>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</si>
  <si>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</si>
  <si>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</si>
  <si>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</si>
  <si>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</si>
  <si>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</si>
  <si>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</si>
  <si>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</si>
  <si>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</si>
  <si>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</si>
  <si>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</si>
  <si>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</si>
  <si>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</si>
  <si>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</si>
  <si>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01:03 PM</t>
  </si>
  <si>
    <t>Entidad: Baja California (BC)</t>
  </si>
  <si>
    <t>Gobernador:</t>
  </si>
  <si>
    <t>Mtra. Marina del Pilar Ávila Olmedo</t>
  </si>
  <si>
    <t>01/11/2021 al 31/10/2027</t>
  </si>
  <si>
    <t>Bajo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</si>
  <si>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</si>
  <si>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</si>
  <si>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</si>
  <si>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</si>
  <si>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</si>
  <si>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</si>
  <si>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</si>
  <si>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</si>
  <si>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</si>
  <si>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</si>
  <si>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</si>
  <si>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</si>
  <si>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</si>
  <si>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</si>
  <si>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750 a 799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</si>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</sst>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-4.1672638116300217E-2</c:v>
                </c:pt>
                <c:pt idx="1">
                  <c:v>-6.6775369248694844E-2</c:v>
                </c:pt>
                <c:pt idx="2">
                  <c:v>-2.3332873376320666E-2</c:v>
                </c:pt>
                <c:pt idx="3">
                  <c:v>-5.9791836597696199E-2</c:v>
                </c:pt>
                <c:pt idx="4">
                  <c:v>-0.10777778428939572</c:v>
                </c:pt>
                <c:pt idx="5">
                  <c:v>-8.1958745585345022E-2</c:v>
                </c:pt>
                <c:pt idx="6">
                  <c:v>-6.1286785683651514E-2</c:v>
                </c:pt>
                <c:pt idx="7">
                  <c:v>-5.609601984457005E-2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4.2504822889023741E-2</c:v>
                </c:pt>
                <c:pt idx="1">
                  <c:v>7.5859076274902279E-2</c:v>
                </c:pt>
                <c:pt idx="2">
                  <c:v>2.506916670174061E-2</c:v>
                </c:pt>
                <c:pt idx="3">
                  <c:v>6.1774801849986176E-2</c:v>
                </c:pt>
                <c:pt idx="4">
                  <c:v>0.10289202855427342</c:v>
                </c:pt>
                <c:pt idx="5">
                  <c:v>7.5722953861694295E-2</c:v>
                </c:pt>
                <c:pt idx="6">
                  <c:v>6.9051623692652109E-2</c:v>
                </c:pt>
                <c:pt idx="7">
                  <c:v>4.8433473433753135E-2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33986816"/>
        <c:axId val="272258112"/>
      </c:barChart>
      <c:catAx>
        <c:axId val="133986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72258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225811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39868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1.1900000000000001E-2</c:v>
                </c:pt>
                <c:pt idx="1">
                  <c:v>1.1900000000000001E-2</c:v>
                </c:pt>
                <c:pt idx="2">
                  <c:v>1.0800000000000001E-2</c:v>
                </c:pt>
                <c:pt idx="3">
                  <c:v>1.0699999999999999E-2</c:v>
                </c:pt>
                <c:pt idx="4">
                  <c:v>1.0699999999999999E-2</c:v>
                </c:pt>
                <c:pt idx="5">
                  <c:v>1.1299999999999999E-2</c:v>
                </c:pt>
                <c:pt idx="6">
                  <c:v>1.17E-2</c:v>
                </c:pt>
                <c:pt idx="7">
                  <c:v>1.2E-2</c:v>
                </c:pt>
                <c:pt idx="8">
                  <c:v>1.24E-2</c:v>
                </c:pt>
                <c:pt idx="9">
                  <c:v>1.2500000000000001E-2</c:v>
                </c:pt>
                <c:pt idx="10">
                  <c:v>1.3599999999999999E-2</c:v>
                </c:pt>
                <c:pt idx="11">
                  <c:v>1.37E-2</c:v>
                </c:pt>
                <c:pt idx="12">
                  <c:v>1.78E-2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3.0000000000000001E-3</c:v>
                </c:pt>
                <c:pt idx="1">
                  <c:v>2.7000000000000001E-3</c:v>
                </c:pt>
                <c:pt idx="2">
                  <c:v>2.8999999999999998E-3</c:v>
                </c:pt>
                <c:pt idx="3">
                  <c:v>3.0999999999999999E-3</c:v>
                </c:pt>
                <c:pt idx="4">
                  <c:v>3.0000000000000001E-3</c:v>
                </c:pt>
                <c:pt idx="5">
                  <c:v>3.3E-3</c:v>
                </c:pt>
                <c:pt idx="6">
                  <c:v>3.5999999999999999E-3</c:v>
                </c:pt>
                <c:pt idx="7">
                  <c:v>3.5000000000000001E-3</c:v>
                </c:pt>
                <c:pt idx="8">
                  <c:v>3.8E-3</c:v>
                </c:pt>
                <c:pt idx="9">
                  <c:v>3.5999999999999999E-3</c:v>
                </c:pt>
                <c:pt idx="10">
                  <c:v>3.7000000000000002E-3</c:v>
                </c:pt>
                <c:pt idx="11">
                  <c:v>3.8E-3</c:v>
                </c:pt>
                <c:pt idx="12">
                  <c:v>6.7999999999999996E-3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9.7999999999999997E-3</c:v>
                </c:pt>
                <c:pt idx="1">
                  <c:v>8.9999999999999993E-3</c:v>
                </c:pt>
                <c:pt idx="2">
                  <c:v>7.1999999999999998E-3</c:v>
                </c:pt>
                <c:pt idx="3">
                  <c:v>7.0000000000000001E-3</c:v>
                </c:pt>
                <c:pt idx="4">
                  <c:v>7.0000000000000001E-3</c:v>
                </c:pt>
                <c:pt idx="5">
                  <c:v>7.3000000000000001E-3</c:v>
                </c:pt>
                <c:pt idx="6">
                  <c:v>7.4999999999999997E-3</c:v>
                </c:pt>
                <c:pt idx="7">
                  <c:v>7.9000000000000008E-3</c:v>
                </c:pt>
                <c:pt idx="8">
                  <c:v>7.7999999999999996E-3</c:v>
                </c:pt>
                <c:pt idx="9">
                  <c:v>8.3000000000000001E-3</c:v>
                </c:pt>
                <c:pt idx="10">
                  <c:v>8.9999999999999993E-3</c:v>
                </c:pt>
                <c:pt idx="11">
                  <c:v>8.8000000000000005E-3</c:v>
                </c:pt>
                <c:pt idx="12">
                  <c:v>1.26E-2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2.5000000000000001E-3</c:v>
                </c:pt>
                <c:pt idx="1">
                  <c:v>2.5000000000000001E-3</c:v>
                </c:pt>
                <c:pt idx="2">
                  <c:v>2.5999999999999999E-3</c:v>
                </c:pt>
                <c:pt idx="3">
                  <c:v>2.3E-3</c:v>
                </c:pt>
                <c:pt idx="4">
                  <c:v>2.3E-3</c:v>
                </c:pt>
                <c:pt idx="5">
                  <c:v>2.5000000000000001E-3</c:v>
                </c:pt>
                <c:pt idx="6">
                  <c:v>2.5999999999999999E-3</c:v>
                </c:pt>
                <c:pt idx="7">
                  <c:v>2.8E-3</c:v>
                </c:pt>
                <c:pt idx="8">
                  <c:v>2.8999999999999998E-3</c:v>
                </c:pt>
                <c:pt idx="9">
                  <c:v>2.7000000000000001E-3</c:v>
                </c:pt>
                <c:pt idx="10">
                  <c:v>3.3E-3</c:v>
                </c:pt>
                <c:pt idx="11">
                  <c:v>3.5999999999999999E-3</c:v>
                </c:pt>
                <c:pt idx="12">
                  <c:v>3.5999999999999999E-3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18944"/>
        <c:axId val="274120000"/>
      </c:lineChart>
      <c:catAx>
        <c:axId val="238418944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4120000"/>
        <c:crosses val="autoZero"/>
        <c:auto val="1"/>
        <c:lblAlgn val="ctr"/>
        <c:lblOffset val="100"/>
        <c:noMultiLvlLbl val="0"/>
      </c:catAx>
      <c:valAx>
        <c:axId val="274120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84189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6.8999999999999999E-3</c:v>
                </c:pt>
                <c:pt idx="1">
                  <c:v>7.7000000000000002E-3</c:v>
                </c:pt>
                <c:pt idx="2">
                  <c:v>7.3000000000000001E-3</c:v>
                </c:pt>
                <c:pt idx="3">
                  <c:v>7.1000000000000004E-3</c:v>
                </c:pt>
                <c:pt idx="4">
                  <c:v>7.4000000000000003E-3</c:v>
                </c:pt>
                <c:pt idx="5">
                  <c:v>6.6E-3</c:v>
                </c:pt>
                <c:pt idx="6">
                  <c:v>7.1000000000000004E-3</c:v>
                </c:pt>
                <c:pt idx="7">
                  <c:v>7.1000000000000004E-3</c:v>
                </c:pt>
                <c:pt idx="8">
                  <c:v>7.0000000000000001E-3</c:v>
                </c:pt>
                <c:pt idx="9">
                  <c:v>6.7000000000000002E-3</c:v>
                </c:pt>
                <c:pt idx="10">
                  <c:v>7.1000000000000004E-3</c:v>
                </c:pt>
                <c:pt idx="11">
                  <c:v>6.1999999999999998E-3</c:v>
                </c:pt>
                <c:pt idx="12">
                  <c:v>7.4999999999999997E-3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2.8E-3</c:v>
                </c:pt>
                <c:pt idx="1">
                  <c:v>3.7000000000000002E-3</c:v>
                </c:pt>
                <c:pt idx="2">
                  <c:v>2.8E-3</c:v>
                </c:pt>
                <c:pt idx="3">
                  <c:v>2.8999999999999998E-3</c:v>
                </c:pt>
                <c:pt idx="4">
                  <c:v>3.3999999999999998E-3</c:v>
                </c:pt>
                <c:pt idx="5">
                  <c:v>2.8999999999999998E-3</c:v>
                </c:pt>
                <c:pt idx="6">
                  <c:v>3.2000000000000002E-3</c:v>
                </c:pt>
                <c:pt idx="7">
                  <c:v>3.3999999999999998E-3</c:v>
                </c:pt>
                <c:pt idx="8">
                  <c:v>3.5000000000000001E-3</c:v>
                </c:pt>
                <c:pt idx="9">
                  <c:v>3.3999999999999998E-3</c:v>
                </c:pt>
                <c:pt idx="10">
                  <c:v>3.3E-3</c:v>
                </c:pt>
                <c:pt idx="11">
                  <c:v>3.5000000000000001E-3</c:v>
                </c:pt>
                <c:pt idx="12">
                  <c:v>3.5000000000000001E-3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4.0000000000000001E-3</c:v>
                </c:pt>
                <c:pt idx="1">
                  <c:v>5.7000000000000002E-3</c:v>
                </c:pt>
                <c:pt idx="2">
                  <c:v>4.3E-3</c:v>
                </c:pt>
                <c:pt idx="3">
                  <c:v>4.1000000000000003E-3</c:v>
                </c:pt>
                <c:pt idx="4">
                  <c:v>3.8999999999999998E-3</c:v>
                </c:pt>
                <c:pt idx="5">
                  <c:v>3.5000000000000001E-3</c:v>
                </c:pt>
                <c:pt idx="6">
                  <c:v>3.8E-3</c:v>
                </c:pt>
                <c:pt idx="7">
                  <c:v>3.5999999999999999E-3</c:v>
                </c:pt>
                <c:pt idx="8">
                  <c:v>3.3E-3</c:v>
                </c:pt>
                <c:pt idx="9">
                  <c:v>2.7000000000000001E-3</c:v>
                </c:pt>
                <c:pt idx="10">
                  <c:v>3.3E-3</c:v>
                </c:pt>
                <c:pt idx="11">
                  <c:v>2.0999999999999999E-3</c:v>
                </c:pt>
                <c:pt idx="12">
                  <c:v>3.5000000000000001E-3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2.3E-3</c:v>
                </c:pt>
                <c:pt idx="1">
                  <c:v>2.2000000000000001E-3</c:v>
                </c:pt>
                <c:pt idx="2">
                  <c:v>2.2000000000000001E-3</c:v>
                </c:pt>
                <c:pt idx="3">
                  <c:v>2.3E-3</c:v>
                </c:pt>
                <c:pt idx="4">
                  <c:v>2.2000000000000001E-3</c:v>
                </c:pt>
                <c:pt idx="5">
                  <c:v>2.3E-3</c:v>
                </c:pt>
                <c:pt idx="6">
                  <c:v>2.3999999999999998E-3</c:v>
                </c:pt>
                <c:pt idx="7">
                  <c:v>2.7000000000000001E-3</c:v>
                </c:pt>
                <c:pt idx="8">
                  <c:v>2.5999999999999999E-3</c:v>
                </c:pt>
                <c:pt idx="9">
                  <c:v>2.7000000000000001E-3</c:v>
                </c:pt>
                <c:pt idx="10">
                  <c:v>2.8999999999999998E-3</c:v>
                </c:pt>
                <c:pt idx="11">
                  <c:v>3.0999999999999999E-3</c:v>
                </c:pt>
                <c:pt idx="12">
                  <c:v>3.3999999999999998E-3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37888"/>
        <c:axId val="274556608"/>
      </c:lineChart>
      <c:catAx>
        <c:axId val="2384378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4556608"/>
        <c:crosses val="autoZero"/>
        <c:auto val="1"/>
        <c:lblAlgn val="ctr"/>
        <c:lblOffset val="100"/>
        <c:noMultiLvlLbl val="0"/>
      </c:catAx>
      <c:valAx>
        <c:axId val="2745566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84378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4.0000000000000001E-3</c:v>
                </c:pt>
                <c:pt idx="1">
                  <c:v>4.0000000000000001E-3</c:v>
                </c:pt>
                <c:pt idx="2">
                  <c:v>4.5999999999999999E-3</c:v>
                </c:pt>
                <c:pt idx="3">
                  <c:v>4.4000000000000003E-3</c:v>
                </c:pt>
                <c:pt idx="4">
                  <c:v>4.1999999999999997E-3</c:v>
                </c:pt>
                <c:pt idx="5">
                  <c:v>4.0000000000000001E-3</c:v>
                </c:pt>
                <c:pt idx="6">
                  <c:v>3.8E-3</c:v>
                </c:pt>
                <c:pt idx="7">
                  <c:v>4.1999999999999997E-3</c:v>
                </c:pt>
                <c:pt idx="8">
                  <c:v>4.5999999999999999E-3</c:v>
                </c:pt>
                <c:pt idx="9">
                  <c:v>4.4000000000000003E-3</c:v>
                </c:pt>
                <c:pt idx="10">
                  <c:v>4.8999999999999998E-3</c:v>
                </c:pt>
                <c:pt idx="11">
                  <c:v>4.4999999999999997E-3</c:v>
                </c:pt>
                <c:pt idx="12">
                  <c:v>4.8999999999999998E-3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2.3E-3</c:v>
                </c:pt>
                <c:pt idx="1">
                  <c:v>2.2000000000000001E-3</c:v>
                </c:pt>
                <c:pt idx="2">
                  <c:v>2.3999999999999998E-3</c:v>
                </c:pt>
                <c:pt idx="3">
                  <c:v>2.3E-3</c:v>
                </c:pt>
                <c:pt idx="4">
                  <c:v>2.3E-3</c:v>
                </c:pt>
                <c:pt idx="5">
                  <c:v>2.3E-3</c:v>
                </c:pt>
                <c:pt idx="6">
                  <c:v>2.3999999999999998E-3</c:v>
                </c:pt>
                <c:pt idx="7">
                  <c:v>2.7000000000000001E-3</c:v>
                </c:pt>
                <c:pt idx="8">
                  <c:v>2.8999999999999998E-3</c:v>
                </c:pt>
                <c:pt idx="9">
                  <c:v>2.8E-3</c:v>
                </c:pt>
                <c:pt idx="10">
                  <c:v>3.3E-3</c:v>
                </c:pt>
                <c:pt idx="11">
                  <c:v>2.8999999999999998E-3</c:v>
                </c:pt>
                <c:pt idx="12">
                  <c:v>3.0000000000000001E-3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1.6000000000000001E-3</c:v>
                </c:pt>
                <c:pt idx="1">
                  <c:v>1.5E-3</c:v>
                </c:pt>
                <c:pt idx="2">
                  <c:v>3.8E-3</c:v>
                </c:pt>
                <c:pt idx="3">
                  <c:v>1.6000000000000001E-3</c:v>
                </c:pt>
                <c:pt idx="4">
                  <c:v>1.4E-3</c:v>
                </c:pt>
                <c:pt idx="5">
                  <c:v>1.1999999999999999E-3</c:v>
                </c:pt>
                <c:pt idx="6">
                  <c:v>8.9999999999999998E-4</c:v>
                </c:pt>
                <c:pt idx="7">
                  <c:v>1.1000000000000001E-3</c:v>
                </c:pt>
                <c:pt idx="8">
                  <c:v>1.1999999999999999E-3</c:v>
                </c:pt>
                <c:pt idx="9">
                  <c:v>1.1000000000000001E-3</c:v>
                </c:pt>
                <c:pt idx="10">
                  <c:v>1.1000000000000001E-3</c:v>
                </c:pt>
                <c:pt idx="11">
                  <c:v>8.9999999999999998E-4</c:v>
                </c:pt>
                <c:pt idx="12">
                  <c:v>1.1999999999999999E-3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1.5E-3</c:v>
                </c:pt>
                <c:pt idx="1">
                  <c:v>1.6000000000000001E-3</c:v>
                </c:pt>
                <c:pt idx="2">
                  <c:v>1.5E-3</c:v>
                </c:pt>
                <c:pt idx="3">
                  <c:v>1.6999999999999999E-3</c:v>
                </c:pt>
                <c:pt idx="4">
                  <c:v>1.6999999999999999E-3</c:v>
                </c:pt>
                <c:pt idx="5">
                  <c:v>1.6999999999999999E-3</c:v>
                </c:pt>
                <c:pt idx="6">
                  <c:v>1.6999999999999999E-3</c:v>
                </c:pt>
                <c:pt idx="7">
                  <c:v>1.9E-3</c:v>
                </c:pt>
                <c:pt idx="8">
                  <c:v>2E-3</c:v>
                </c:pt>
                <c:pt idx="9">
                  <c:v>2E-3</c:v>
                </c:pt>
                <c:pt idx="10">
                  <c:v>2.2000000000000001E-3</c:v>
                </c:pt>
                <c:pt idx="11">
                  <c:v>2.3E-3</c:v>
                </c:pt>
                <c:pt idx="12">
                  <c:v>2.5000000000000001E-3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363648"/>
        <c:axId val="274558912"/>
      </c:lineChart>
      <c:catAx>
        <c:axId val="2383636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4558912"/>
        <c:crosses val="autoZero"/>
        <c:auto val="1"/>
        <c:lblAlgn val="ctr"/>
        <c:lblOffset val="100"/>
        <c:noMultiLvlLbl val="0"/>
      </c:catAx>
      <c:valAx>
        <c:axId val="274558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83636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0.2782</c:v>
                </c:pt>
                <c:pt idx="1">
                  <c:v>0.29809999999999998</c:v>
                </c:pt>
                <c:pt idx="2">
                  <c:v>0.26290000000000002</c:v>
                </c:pt>
                <c:pt idx="3">
                  <c:v>0.28249999999999997</c:v>
                </c:pt>
                <c:pt idx="4">
                  <c:v>0.25850000000000001</c:v>
                </c:pt>
                <c:pt idx="5">
                  <c:v>0.2823</c:v>
                </c:pt>
                <c:pt idx="6">
                  <c:v>0.25609999999999999</c:v>
                </c:pt>
                <c:pt idx="7">
                  <c:v>0.27829999999999999</c:v>
                </c:pt>
                <c:pt idx="8">
                  <c:v>0.25419999999999998</c:v>
                </c:pt>
                <c:pt idx="9">
                  <c:v>0.24310000000000001</c:v>
                </c:pt>
                <c:pt idx="10">
                  <c:v>0.25509999999999999</c:v>
                </c:pt>
                <c:pt idx="11">
                  <c:v>0.26529999999999998</c:v>
                </c:pt>
                <c:pt idx="12">
                  <c:v>0.25919999999999999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0.14449999999999999</c:v>
                </c:pt>
                <c:pt idx="1">
                  <c:v>0.1361</c:v>
                </c:pt>
                <c:pt idx="2">
                  <c:v>0.13370000000000001</c:v>
                </c:pt>
                <c:pt idx="3">
                  <c:v>0.1308</c:v>
                </c:pt>
                <c:pt idx="4">
                  <c:v>0.13109999999999999</c:v>
                </c:pt>
                <c:pt idx="5">
                  <c:v>0.1328</c:v>
                </c:pt>
                <c:pt idx="6">
                  <c:v>0.1328</c:v>
                </c:pt>
                <c:pt idx="7">
                  <c:v>0.13539999999999999</c:v>
                </c:pt>
                <c:pt idx="8">
                  <c:v>0.13420000000000001</c:v>
                </c:pt>
                <c:pt idx="9">
                  <c:v>0.1356</c:v>
                </c:pt>
                <c:pt idx="10">
                  <c:v>0.1366</c:v>
                </c:pt>
                <c:pt idx="11">
                  <c:v>0.1409</c:v>
                </c:pt>
                <c:pt idx="12">
                  <c:v>0.14380000000000001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9.5500000000000002E-2</c:v>
                </c:pt>
                <c:pt idx="1">
                  <c:v>0.12429999999999999</c:v>
                </c:pt>
                <c:pt idx="2">
                  <c:v>9.0300000000000005E-2</c:v>
                </c:pt>
                <c:pt idx="3">
                  <c:v>0.1177</c:v>
                </c:pt>
                <c:pt idx="4">
                  <c:v>9.11E-2</c:v>
                </c:pt>
                <c:pt idx="5">
                  <c:v>0.1157</c:v>
                </c:pt>
                <c:pt idx="6">
                  <c:v>8.8200000000000001E-2</c:v>
                </c:pt>
                <c:pt idx="7">
                  <c:v>0.10970000000000001</c:v>
                </c:pt>
                <c:pt idx="8">
                  <c:v>8.3699999999999997E-2</c:v>
                </c:pt>
                <c:pt idx="9">
                  <c:v>6.8599999999999994E-2</c:v>
                </c:pt>
                <c:pt idx="10">
                  <c:v>8.1600000000000006E-2</c:v>
                </c:pt>
                <c:pt idx="11">
                  <c:v>9.0200000000000002E-2</c:v>
                </c:pt>
                <c:pt idx="12">
                  <c:v>7.9299999999999995E-2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0.1057</c:v>
                </c:pt>
                <c:pt idx="1">
                  <c:v>0.10249999999999999</c:v>
                </c:pt>
                <c:pt idx="2">
                  <c:v>9.5600000000000004E-2</c:v>
                </c:pt>
                <c:pt idx="3">
                  <c:v>9.2700000000000005E-2</c:v>
                </c:pt>
                <c:pt idx="4">
                  <c:v>9.2299999999999993E-2</c:v>
                </c:pt>
                <c:pt idx="5">
                  <c:v>9.3200000000000005E-2</c:v>
                </c:pt>
                <c:pt idx="6">
                  <c:v>9.2499999999999999E-2</c:v>
                </c:pt>
                <c:pt idx="7">
                  <c:v>9.3600000000000003E-2</c:v>
                </c:pt>
                <c:pt idx="8">
                  <c:v>9.1399999999999995E-2</c:v>
                </c:pt>
                <c:pt idx="9">
                  <c:v>9.1800000000000007E-2</c:v>
                </c:pt>
                <c:pt idx="10">
                  <c:v>9.2399999999999996E-2</c:v>
                </c:pt>
                <c:pt idx="11">
                  <c:v>9.1300000000000006E-2</c:v>
                </c:pt>
                <c:pt idx="12">
                  <c:v>9.3100000000000002E-2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366208"/>
        <c:axId val="274561216"/>
      </c:lineChart>
      <c:catAx>
        <c:axId val="2383662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4561216"/>
        <c:crosses val="autoZero"/>
        <c:auto val="1"/>
        <c:lblAlgn val="ctr"/>
        <c:lblOffset val="100"/>
        <c:noMultiLvlLbl val="0"/>
      </c:catAx>
      <c:valAx>
        <c:axId val="2745612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83662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0.68379999999999996</c:v>
                </c:pt>
                <c:pt idx="1">
                  <c:v>0.66339999999999999</c:v>
                </c:pt>
                <c:pt idx="2">
                  <c:v>0.69969999999999988</c:v>
                </c:pt>
                <c:pt idx="3">
                  <c:v>0.68190000000000006</c:v>
                </c:pt>
                <c:pt idx="4">
                  <c:v>0.70500000000000007</c:v>
                </c:pt>
                <c:pt idx="5">
                  <c:v>0.68159999999999998</c:v>
                </c:pt>
                <c:pt idx="6">
                  <c:v>0.7075999999999999</c:v>
                </c:pt>
                <c:pt idx="7">
                  <c:v>0.68510000000000004</c:v>
                </c:pt>
                <c:pt idx="8">
                  <c:v>0.7087</c:v>
                </c:pt>
                <c:pt idx="9">
                  <c:v>0.7209000000000001</c:v>
                </c:pt>
                <c:pt idx="10">
                  <c:v>0.70530000000000004</c:v>
                </c:pt>
                <c:pt idx="11">
                  <c:v>0.69869999999999999</c:v>
                </c:pt>
                <c:pt idx="12">
                  <c:v>0.69630000000000003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0.84400000000000008</c:v>
                </c:pt>
                <c:pt idx="1">
                  <c:v>0.85199999999999998</c:v>
                </c:pt>
                <c:pt idx="2">
                  <c:v>0.85459999999999992</c:v>
                </c:pt>
                <c:pt idx="3">
                  <c:v>0.85719999999999996</c:v>
                </c:pt>
                <c:pt idx="4">
                  <c:v>0.85650000000000004</c:v>
                </c:pt>
                <c:pt idx="5">
                  <c:v>0.8548</c:v>
                </c:pt>
                <c:pt idx="6">
                  <c:v>0.85429999999999995</c:v>
                </c:pt>
                <c:pt idx="7">
                  <c:v>0.85120000000000007</c:v>
                </c:pt>
                <c:pt idx="8">
                  <c:v>0.85189999999999999</c:v>
                </c:pt>
                <c:pt idx="9">
                  <c:v>0.85070000000000001</c:v>
                </c:pt>
                <c:pt idx="10">
                  <c:v>0.84909999999999997</c:v>
                </c:pt>
                <c:pt idx="11">
                  <c:v>0.84489999999999998</c:v>
                </c:pt>
                <c:pt idx="12">
                  <c:v>0.83879999999999999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0.87739999999999985</c:v>
                </c:pt>
                <c:pt idx="1">
                  <c:v>0.84810000000000008</c:v>
                </c:pt>
                <c:pt idx="2">
                  <c:v>0.88359999999999994</c:v>
                </c:pt>
                <c:pt idx="3">
                  <c:v>0.86029999999999995</c:v>
                </c:pt>
                <c:pt idx="4">
                  <c:v>0.88670000000000004</c:v>
                </c:pt>
                <c:pt idx="5">
                  <c:v>0.86240000000000006</c:v>
                </c:pt>
                <c:pt idx="6">
                  <c:v>0.89040000000000008</c:v>
                </c:pt>
                <c:pt idx="7">
                  <c:v>0.86899999999999988</c:v>
                </c:pt>
                <c:pt idx="8">
                  <c:v>0.89550000000000007</c:v>
                </c:pt>
                <c:pt idx="9">
                  <c:v>0.91190000000000004</c:v>
                </c:pt>
                <c:pt idx="10">
                  <c:v>0.89560000000000006</c:v>
                </c:pt>
                <c:pt idx="11">
                  <c:v>0.89119999999999999</c:v>
                </c:pt>
                <c:pt idx="12">
                  <c:v>0.89350000000000007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0.88510000000000011</c:v>
                </c:pt>
                <c:pt idx="1">
                  <c:v>0.88819999999999999</c:v>
                </c:pt>
                <c:pt idx="2">
                  <c:v>0.8952</c:v>
                </c:pt>
                <c:pt idx="3">
                  <c:v>0.89810000000000001</c:v>
                </c:pt>
                <c:pt idx="4">
                  <c:v>0.89840000000000009</c:v>
                </c:pt>
                <c:pt idx="5">
                  <c:v>0.89700000000000002</c:v>
                </c:pt>
                <c:pt idx="6">
                  <c:v>0.89729999999999999</c:v>
                </c:pt>
                <c:pt idx="7">
                  <c:v>0.89549999999999996</c:v>
                </c:pt>
                <c:pt idx="8">
                  <c:v>0.89749999999999985</c:v>
                </c:pt>
                <c:pt idx="9">
                  <c:v>0.89699999999999991</c:v>
                </c:pt>
                <c:pt idx="10">
                  <c:v>0.89529999999999998</c:v>
                </c:pt>
                <c:pt idx="11">
                  <c:v>0.89579999999999993</c:v>
                </c:pt>
                <c:pt idx="12">
                  <c:v>0.89350000000000007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365696"/>
        <c:axId val="274760256"/>
      </c:lineChart>
      <c:catAx>
        <c:axId val="2383656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4760256"/>
        <c:crosses val="autoZero"/>
        <c:auto val="1"/>
        <c:lblAlgn val="ctr"/>
        <c:lblOffset val="100"/>
        <c:noMultiLvlLbl val="0"/>
      </c:catAx>
      <c:valAx>
        <c:axId val="274760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83656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217.03</c:v>
                </c:pt>
                <c:pt idx="1">
                  <c:v>190.53</c:v>
                </c:pt>
                <c:pt idx="2">
                  <c:v>217.03</c:v>
                </c:pt>
                <c:pt idx="3">
                  <c:v>226.45</c:v>
                </c:pt>
                <c:pt idx="4">
                  <c:v>233.88</c:v>
                </c:pt>
                <c:pt idx="5">
                  <c:v>233.96</c:v>
                </c:pt>
                <c:pt idx="6">
                  <c:v>246.35</c:v>
                </c:pt>
                <c:pt idx="7">
                  <c:v>244.36</c:v>
                </c:pt>
                <c:pt idx="8">
                  <c:v>228.15</c:v>
                </c:pt>
                <c:pt idx="9">
                  <c:v>256.91000000000003</c:v>
                </c:pt>
                <c:pt idx="10">
                  <c:v>234.23</c:v>
                </c:pt>
                <c:pt idx="11">
                  <c:v>230.8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222.45</c:v>
                </c:pt>
                <c:pt idx="1">
                  <c:v>220.56</c:v>
                </c:pt>
                <c:pt idx="2">
                  <c:v>235.13</c:v>
                </c:pt>
                <c:pt idx="3">
                  <c:v>151.71</c:v>
                </c:pt>
                <c:pt idx="4">
                  <c:v>165.75</c:v>
                </c:pt>
                <c:pt idx="5">
                  <c:v>180.39</c:v>
                </c:pt>
                <c:pt idx="6">
                  <c:v>214.59</c:v>
                </c:pt>
                <c:pt idx="7">
                  <c:v>218.15</c:v>
                </c:pt>
                <c:pt idx="8">
                  <c:v>212.28</c:v>
                </c:pt>
                <c:pt idx="9">
                  <c:v>219.13</c:v>
                </c:pt>
                <c:pt idx="10">
                  <c:v>205.44</c:v>
                </c:pt>
                <c:pt idx="11">
                  <c:v>199.84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200.53</c:v>
                </c:pt>
                <c:pt idx="1">
                  <c:v>195.33</c:v>
                </c:pt>
                <c:pt idx="2">
                  <c:v>213.53</c:v>
                </c:pt>
                <c:pt idx="3">
                  <c:v>214.96</c:v>
                </c:pt>
                <c:pt idx="4">
                  <c:v>211.75</c:v>
                </c:pt>
                <c:pt idx="5">
                  <c:v>221.78</c:v>
                </c:pt>
                <c:pt idx="6">
                  <c:v>235.05</c:v>
                </c:pt>
                <c:pt idx="7">
                  <c:v>233.08</c:v>
                </c:pt>
                <c:pt idx="8">
                  <c:v>219.5</c:v>
                </c:pt>
                <c:pt idx="9">
                  <c:v>224.51</c:v>
                </c:pt>
                <c:pt idx="10">
                  <c:v>219.29</c:v>
                </c:pt>
                <c:pt idx="11">
                  <c:v>212.92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199.87</c:v>
                </c:pt>
                <c:pt idx="1">
                  <c:v>196.18</c:v>
                </c:pt>
                <c:pt idx="2">
                  <c:v>239.29</c:v>
                </c:pt>
                <c:pt idx="3">
                  <c:v>231.15</c:v>
                </c:pt>
                <c:pt idx="4">
                  <c:v>253.38</c:v>
                </c:pt>
                <c:pt idx="5">
                  <c:v>257.18</c:v>
                </c:pt>
                <c:pt idx="6">
                  <c:v>253.04</c:v>
                </c:pt>
                <c:pt idx="7">
                  <c:v>273.33</c:v>
                </c:pt>
                <c:pt idx="8">
                  <c:v>259.02999999999997</c:v>
                </c:pt>
                <c:pt idx="9">
                  <c:v>260.01</c:v>
                </c:pt>
                <c:pt idx="10">
                  <c:v>240.94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232320"/>
        <c:axId val="274762560"/>
      </c:lineChart>
      <c:catAx>
        <c:axId val="25823232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4762560"/>
        <c:crosses val="autoZero"/>
        <c:auto val="1"/>
        <c:lblAlgn val="ctr"/>
        <c:lblOffset val="100"/>
        <c:noMultiLvlLbl val="0"/>
      </c:catAx>
      <c:valAx>
        <c:axId val="274762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82323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111.91</c:v>
                </c:pt>
                <c:pt idx="1">
                  <c:v>96.07</c:v>
                </c:pt>
                <c:pt idx="2">
                  <c:v>104.06</c:v>
                </c:pt>
                <c:pt idx="3">
                  <c:v>110.29</c:v>
                </c:pt>
                <c:pt idx="4">
                  <c:v>114.46</c:v>
                </c:pt>
                <c:pt idx="5">
                  <c:v>111.36</c:v>
                </c:pt>
                <c:pt idx="6">
                  <c:v>115.18</c:v>
                </c:pt>
                <c:pt idx="7">
                  <c:v>114.33</c:v>
                </c:pt>
                <c:pt idx="8">
                  <c:v>105.57</c:v>
                </c:pt>
                <c:pt idx="9">
                  <c:v>119.63</c:v>
                </c:pt>
                <c:pt idx="10">
                  <c:v>111.33</c:v>
                </c:pt>
                <c:pt idx="11">
                  <c:v>112.79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106.29</c:v>
                </c:pt>
                <c:pt idx="1">
                  <c:v>94.64</c:v>
                </c:pt>
                <c:pt idx="2">
                  <c:v>103.05</c:v>
                </c:pt>
                <c:pt idx="3">
                  <c:v>63.41</c:v>
                </c:pt>
                <c:pt idx="4">
                  <c:v>67.44</c:v>
                </c:pt>
                <c:pt idx="5">
                  <c:v>75.06</c:v>
                </c:pt>
                <c:pt idx="6">
                  <c:v>88.67</c:v>
                </c:pt>
                <c:pt idx="7">
                  <c:v>87.53</c:v>
                </c:pt>
                <c:pt idx="8">
                  <c:v>88.33</c:v>
                </c:pt>
                <c:pt idx="9">
                  <c:v>92.84</c:v>
                </c:pt>
                <c:pt idx="10">
                  <c:v>94.27</c:v>
                </c:pt>
                <c:pt idx="11">
                  <c:v>89.6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86.15</c:v>
                </c:pt>
                <c:pt idx="1">
                  <c:v>83.58</c:v>
                </c:pt>
                <c:pt idx="2">
                  <c:v>95.54</c:v>
                </c:pt>
                <c:pt idx="3">
                  <c:v>99.1</c:v>
                </c:pt>
                <c:pt idx="4">
                  <c:v>96.28</c:v>
                </c:pt>
                <c:pt idx="5">
                  <c:v>99.63</c:v>
                </c:pt>
                <c:pt idx="6">
                  <c:v>103.63</c:v>
                </c:pt>
                <c:pt idx="7">
                  <c:v>103.34</c:v>
                </c:pt>
                <c:pt idx="8">
                  <c:v>98.2</c:v>
                </c:pt>
                <c:pt idx="9">
                  <c:v>101.14</c:v>
                </c:pt>
                <c:pt idx="10">
                  <c:v>104.22</c:v>
                </c:pt>
                <c:pt idx="11">
                  <c:v>107.22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94.16</c:v>
                </c:pt>
                <c:pt idx="1">
                  <c:v>90.53</c:v>
                </c:pt>
                <c:pt idx="2">
                  <c:v>107.75</c:v>
                </c:pt>
                <c:pt idx="3">
                  <c:v>99.73</c:v>
                </c:pt>
                <c:pt idx="4">
                  <c:v>109.71</c:v>
                </c:pt>
                <c:pt idx="5">
                  <c:v>103.05</c:v>
                </c:pt>
                <c:pt idx="6">
                  <c:v>105.62</c:v>
                </c:pt>
                <c:pt idx="7">
                  <c:v>112.84</c:v>
                </c:pt>
                <c:pt idx="8">
                  <c:v>103.32</c:v>
                </c:pt>
                <c:pt idx="9">
                  <c:v>107.96</c:v>
                </c:pt>
                <c:pt idx="10">
                  <c:v>111.65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235904"/>
        <c:axId val="274764864"/>
      </c:lineChart>
      <c:catAx>
        <c:axId val="25823590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4764864"/>
        <c:crosses val="autoZero"/>
        <c:auto val="1"/>
        <c:lblAlgn val="ctr"/>
        <c:lblOffset val="100"/>
        <c:noMultiLvlLbl val="0"/>
      </c:catAx>
      <c:valAx>
        <c:axId val="274764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82359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19.5</c:v>
                </c:pt>
                <c:pt idx="1">
                  <c:v>16.79</c:v>
                </c:pt>
                <c:pt idx="2">
                  <c:v>22.55</c:v>
                </c:pt>
                <c:pt idx="3">
                  <c:v>25.47</c:v>
                </c:pt>
                <c:pt idx="4">
                  <c:v>26</c:v>
                </c:pt>
                <c:pt idx="5">
                  <c:v>28.73</c:v>
                </c:pt>
                <c:pt idx="6">
                  <c:v>31.89</c:v>
                </c:pt>
                <c:pt idx="7">
                  <c:v>32.74</c:v>
                </c:pt>
                <c:pt idx="8">
                  <c:v>31.76</c:v>
                </c:pt>
                <c:pt idx="9">
                  <c:v>32.1</c:v>
                </c:pt>
                <c:pt idx="10">
                  <c:v>26.74</c:v>
                </c:pt>
                <c:pt idx="11">
                  <c:v>24.14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22.39</c:v>
                </c:pt>
                <c:pt idx="1">
                  <c:v>25.92</c:v>
                </c:pt>
                <c:pt idx="2">
                  <c:v>29.69</c:v>
                </c:pt>
                <c:pt idx="3">
                  <c:v>16.72</c:v>
                </c:pt>
                <c:pt idx="4">
                  <c:v>20.46</c:v>
                </c:pt>
                <c:pt idx="5">
                  <c:v>22.9</c:v>
                </c:pt>
                <c:pt idx="6">
                  <c:v>31.02</c:v>
                </c:pt>
                <c:pt idx="7">
                  <c:v>32.049999999999997</c:v>
                </c:pt>
                <c:pt idx="8">
                  <c:v>32.93</c:v>
                </c:pt>
                <c:pt idx="9">
                  <c:v>33.43</c:v>
                </c:pt>
                <c:pt idx="10">
                  <c:v>27.35</c:v>
                </c:pt>
                <c:pt idx="11">
                  <c:v>23.77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24.3</c:v>
                </c:pt>
                <c:pt idx="1">
                  <c:v>24.46</c:v>
                </c:pt>
                <c:pt idx="2">
                  <c:v>28.2</c:v>
                </c:pt>
                <c:pt idx="3">
                  <c:v>31.6</c:v>
                </c:pt>
                <c:pt idx="4">
                  <c:v>30.86</c:v>
                </c:pt>
                <c:pt idx="5">
                  <c:v>33.880000000000003</c:v>
                </c:pt>
                <c:pt idx="6">
                  <c:v>36.93</c:v>
                </c:pt>
                <c:pt idx="7">
                  <c:v>38.520000000000003</c:v>
                </c:pt>
                <c:pt idx="8">
                  <c:v>34.78</c:v>
                </c:pt>
                <c:pt idx="9">
                  <c:v>32.159999999999997</c:v>
                </c:pt>
                <c:pt idx="10">
                  <c:v>31.97</c:v>
                </c:pt>
                <c:pt idx="11">
                  <c:v>25.74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24.73</c:v>
                </c:pt>
                <c:pt idx="1">
                  <c:v>24.33</c:v>
                </c:pt>
                <c:pt idx="2">
                  <c:v>30.91</c:v>
                </c:pt>
                <c:pt idx="3">
                  <c:v>32.479999999999997</c:v>
                </c:pt>
                <c:pt idx="4">
                  <c:v>36.67</c:v>
                </c:pt>
                <c:pt idx="5">
                  <c:v>36.96</c:v>
                </c:pt>
                <c:pt idx="6">
                  <c:v>36.380000000000003</c:v>
                </c:pt>
                <c:pt idx="7">
                  <c:v>41.42</c:v>
                </c:pt>
                <c:pt idx="8">
                  <c:v>39.4</c:v>
                </c:pt>
                <c:pt idx="9">
                  <c:v>35.049999999999997</c:v>
                </c:pt>
                <c:pt idx="10">
                  <c:v>27.67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365184"/>
        <c:axId val="274767168"/>
      </c:lineChart>
      <c:catAx>
        <c:axId val="23836518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4767168"/>
        <c:crosses val="autoZero"/>
        <c:auto val="1"/>
        <c:lblAlgn val="ctr"/>
        <c:lblOffset val="100"/>
        <c:noMultiLvlLbl val="0"/>
      </c:catAx>
      <c:valAx>
        <c:axId val="274767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83651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4.43</c:v>
                </c:pt>
                <c:pt idx="1">
                  <c:v>5.39</c:v>
                </c:pt>
                <c:pt idx="2">
                  <c:v>6.42</c:v>
                </c:pt>
                <c:pt idx="3">
                  <c:v>5.39</c:v>
                </c:pt>
                <c:pt idx="4">
                  <c:v>6.79</c:v>
                </c:pt>
                <c:pt idx="5">
                  <c:v>7.46</c:v>
                </c:pt>
                <c:pt idx="6">
                  <c:v>6.66</c:v>
                </c:pt>
                <c:pt idx="7">
                  <c:v>6.53</c:v>
                </c:pt>
                <c:pt idx="8">
                  <c:v>7.27</c:v>
                </c:pt>
                <c:pt idx="9">
                  <c:v>7.06</c:v>
                </c:pt>
                <c:pt idx="10">
                  <c:v>5.73</c:v>
                </c:pt>
                <c:pt idx="11">
                  <c:v>4.43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6.61</c:v>
                </c:pt>
                <c:pt idx="1">
                  <c:v>7.91</c:v>
                </c:pt>
                <c:pt idx="2">
                  <c:v>7.38</c:v>
                </c:pt>
                <c:pt idx="3">
                  <c:v>3.45</c:v>
                </c:pt>
                <c:pt idx="4">
                  <c:v>4.01</c:v>
                </c:pt>
                <c:pt idx="5">
                  <c:v>5.04</c:v>
                </c:pt>
                <c:pt idx="6">
                  <c:v>5.92</c:v>
                </c:pt>
                <c:pt idx="7">
                  <c:v>6.71</c:v>
                </c:pt>
                <c:pt idx="8">
                  <c:v>6</c:v>
                </c:pt>
                <c:pt idx="9">
                  <c:v>6.92</c:v>
                </c:pt>
                <c:pt idx="10">
                  <c:v>4.1900000000000004</c:v>
                </c:pt>
                <c:pt idx="11">
                  <c:v>3.95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4.1900000000000004</c:v>
                </c:pt>
                <c:pt idx="1">
                  <c:v>4.3499999999999996</c:v>
                </c:pt>
                <c:pt idx="2">
                  <c:v>6.5</c:v>
                </c:pt>
                <c:pt idx="3">
                  <c:v>5.23</c:v>
                </c:pt>
                <c:pt idx="4">
                  <c:v>6.85</c:v>
                </c:pt>
                <c:pt idx="5">
                  <c:v>7.35</c:v>
                </c:pt>
                <c:pt idx="6">
                  <c:v>7.93</c:v>
                </c:pt>
                <c:pt idx="7">
                  <c:v>8.1999999999999993</c:v>
                </c:pt>
                <c:pt idx="8">
                  <c:v>6.18</c:v>
                </c:pt>
                <c:pt idx="9">
                  <c:v>6.42</c:v>
                </c:pt>
                <c:pt idx="10">
                  <c:v>5.62</c:v>
                </c:pt>
                <c:pt idx="11">
                  <c:v>4.6399999999999997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4.8600000000000003</c:v>
                </c:pt>
                <c:pt idx="1">
                  <c:v>4.03</c:v>
                </c:pt>
                <c:pt idx="2">
                  <c:v>8.07</c:v>
                </c:pt>
                <c:pt idx="3">
                  <c:v>8.73</c:v>
                </c:pt>
                <c:pt idx="4">
                  <c:v>9.58</c:v>
                </c:pt>
                <c:pt idx="5">
                  <c:v>9.2100000000000009</c:v>
                </c:pt>
                <c:pt idx="6">
                  <c:v>9.76</c:v>
                </c:pt>
                <c:pt idx="7">
                  <c:v>8.36</c:v>
                </c:pt>
                <c:pt idx="8">
                  <c:v>8.89</c:v>
                </c:pt>
                <c:pt idx="9">
                  <c:v>9.3699999999999992</c:v>
                </c:pt>
                <c:pt idx="10">
                  <c:v>7.46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245760"/>
        <c:axId val="277219008"/>
      </c:lineChart>
      <c:catAx>
        <c:axId val="25624576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7219008"/>
        <c:crosses val="autoZero"/>
        <c:auto val="1"/>
        <c:lblAlgn val="ctr"/>
        <c:lblOffset val="100"/>
        <c:noMultiLvlLbl val="0"/>
      </c:catAx>
      <c:valAx>
        <c:axId val="277219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62457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0.5</c:v>
                </c:pt>
                <c:pt idx="1">
                  <c:v>0.42</c:v>
                </c:pt>
                <c:pt idx="2">
                  <c:v>0.88</c:v>
                </c:pt>
                <c:pt idx="3">
                  <c:v>0.66</c:v>
                </c:pt>
                <c:pt idx="4">
                  <c:v>0.72</c:v>
                </c:pt>
                <c:pt idx="5">
                  <c:v>0.45</c:v>
                </c:pt>
                <c:pt idx="6">
                  <c:v>0.56000000000000005</c:v>
                </c:pt>
                <c:pt idx="7">
                  <c:v>0.8</c:v>
                </c:pt>
                <c:pt idx="8">
                  <c:v>0.57999999999999996</c:v>
                </c:pt>
                <c:pt idx="9">
                  <c:v>0.72</c:v>
                </c:pt>
                <c:pt idx="10">
                  <c:v>1.41</c:v>
                </c:pt>
                <c:pt idx="11">
                  <c:v>1.06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1.7</c:v>
                </c:pt>
                <c:pt idx="1">
                  <c:v>2.33</c:v>
                </c:pt>
                <c:pt idx="2">
                  <c:v>2.2599999999999998</c:v>
                </c:pt>
                <c:pt idx="3">
                  <c:v>1.75</c:v>
                </c:pt>
                <c:pt idx="4">
                  <c:v>1.19</c:v>
                </c:pt>
                <c:pt idx="5">
                  <c:v>1.83</c:v>
                </c:pt>
                <c:pt idx="6">
                  <c:v>1.86</c:v>
                </c:pt>
                <c:pt idx="7">
                  <c:v>2.0699999999999998</c:v>
                </c:pt>
                <c:pt idx="8">
                  <c:v>2.15</c:v>
                </c:pt>
                <c:pt idx="9">
                  <c:v>1.7</c:v>
                </c:pt>
                <c:pt idx="10">
                  <c:v>1.67</c:v>
                </c:pt>
                <c:pt idx="11">
                  <c:v>1.35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1.46</c:v>
                </c:pt>
                <c:pt idx="1">
                  <c:v>1.8</c:v>
                </c:pt>
                <c:pt idx="2">
                  <c:v>1.57</c:v>
                </c:pt>
                <c:pt idx="3">
                  <c:v>1.33</c:v>
                </c:pt>
                <c:pt idx="4">
                  <c:v>2.1</c:v>
                </c:pt>
                <c:pt idx="5">
                  <c:v>2.5499999999999998</c:v>
                </c:pt>
                <c:pt idx="6">
                  <c:v>2.57</c:v>
                </c:pt>
                <c:pt idx="7">
                  <c:v>2.65</c:v>
                </c:pt>
                <c:pt idx="8">
                  <c:v>2.31</c:v>
                </c:pt>
                <c:pt idx="9">
                  <c:v>1.88</c:v>
                </c:pt>
                <c:pt idx="10">
                  <c:v>1.46</c:v>
                </c:pt>
                <c:pt idx="11">
                  <c:v>1.41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1.62</c:v>
                </c:pt>
                <c:pt idx="1">
                  <c:v>1.46</c:v>
                </c:pt>
                <c:pt idx="2">
                  <c:v>2.2599999999999998</c:v>
                </c:pt>
                <c:pt idx="3">
                  <c:v>1.67</c:v>
                </c:pt>
                <c:pt idx="4">
                  <c:v>1.78</c:v>
                </c:pt>
                <c:pt idx="5">
                  <c:v>1.94</c:v>
                </c:pt>
                <c:pt idx="6">
                  <c:v>1.64</c:v>
                </c:pt>
                <c:pt idx="7">
                  <c:v>2.23</c:v>
                </c:pt>
                <c:pt idx="8">
                  <c:v>1.96</c:v>
                </c:pt>
                <c:pt idx="9">
                  <c:v>1.94</c:v>
                </c:pt>
                <c:pt idx="10">
                  <c:v>2.1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233344"/>
        <c:axId val="277221312"/>
      </c:lineChart>
      <c:catAx>
        <c:axId val="25823334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7221312"/>
        <c:crosses val="autoZero"/>
        <c:auto val="1"/>
        <c:lblAlgn val="ctr"/>
        <c:lblOffset val="100"/>
        <c:noMultiLvlLbl val="0"/>
      </c:catAx>
      <c:valAx>
        <c:axId val="2772213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82333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0.13154497453463543</c:v>
                </c:pt>
                <c:pt idx="1">
                  <c:v>0.419189531012505</c:v>
                </c:pt>
                <c:pt idx="2">
                  <c:v>0.2006506407202848</c:v>
                </c:pt>
                <c:pt idx="3">
                  <c:v>7.6965972469261942E-2</c:v>
                </c:pt>
                <c:pt idx="4">
                  <c:v>6.7688835707973849E-2</c:v>
                </c:pt>
                <c:pt idx="5">
                  <c:v>5.9225436870631405E-3</c:v>
                </c:pt>
                <c:pt idx="6">
                  <c:v>9.8037501868275839E-2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481792"/>
        <c:axId val="272259840"/>
      </c:barChart>
      <c:catAx>
        <c:axId val="1648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72259840"/>
        <c:crosses val="autoZero"/>
        <c:auto val="1"/>
        <c:lblAlgn val="ctr"/>
        <c:lblOffset val="100"/>
        <c:noMultiLvlLbl val="0"/>
      </c:catAx>
      <c:valAx>
        <c:axId val="27225984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6481792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25.84</c:v>
                </c:pt>
                <c:pt idx="1">
                  <c:v>22.26</c:v>
                </c:pt>
                <c:pt idx="2">
                  <c:v>26.69</c:v>
                </c:pt>
                <c:pt idx="3">
                  <c:v>27.12</c:v>
                </c:pt>
                <c:pt idx="4">
                  <c:v>28.6</c:v>
                </c:pt>
                <c:pt idx="5">
                  <c:v>31.25</c:v>
                </c:pt>
                <c:pt idx="6">
                  <c:v>36.380000000000003</c:v>
                </c:pt>
                <c:pt idx="7">
                  <c:v>32.21</c:v>
                </c:pt>
                <c:pt idx="8">
                  <c:v>31.73</c:v>
                </c:pt>
                <c:pt idx="9">
                  <c:v>33.43</c:v>
                </c:pt>
                <c:pt idx="10">
                  <c:v>29.61</c:v>
                </c:pt>
                <c:pt idx="11">
                  <c:v>28.39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26.08</c:v>
                </c:pt>
                <c:pt idx="1">
                  <c:v>25.87</c:v>
                </c:pt>
                <c:pt idx="2">
                  <c:v>28.76</c:v>
                </c:pt>
                <c:pt idx="3">
                  <c:v>21.38</c:v>
                </c:pt>
                <c:pt idx="4">
                  <c:v>24.6</c:v>
                </c:pt>
                <c:pt idx="5">
                  <c:v>27.22</c:v>
                </c:pt>
                <c:pt idx="6">
                  <c:v>29.42</c:v>
                </c:pt>
                <c:pt idx="7">
                  <c:v>31.68</c:v>
                </c:pt>
                <c:pt idx="8">
                  <c:v>29.26</c:v>
                </c:pt>
                <c:pt idx="9">
                  <c:v>28.31</c:v>
                </c:pt>
                <c:pt idx="10">
                  <c:v>26.66</c:v>
                </c:pt>
                <c:pt idx="11">
                  <c:v>25.79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24.33</c:v>
                </c:pt>
                <c:pt idx="1">
                  <c:v>24.65</c:v>
                </c:pt>
                <c:pt idx="2">
                  <c:v>28.34</c:v>
                </c:pt>
                <c:pt idx="3">
                  <c:v>28.42</c:v>
                </c:pt>
                <c:pt idx="4">
                  <c:v>29.05</c:v>
                </c:pt>
                <c:pt idx="5">
                  <c:v>30.35</c:v>
                </c:pt>
                <c:pt idx="6">
                  <c:v>32.71</c:v>
                </c:pt>
                <c:pt idx="7">
                  <c:v>31.12</c:v>
                </c:pt>
                <c:pt idx="8">
                  <c:v>27.04</c:v>
                </c:pt>
                <c:pt idx="9">
                  <c:v>27.89</c:v>
                </c:pt>
                <c:pt idx="10">
                  <c:v>25.79</c:v>
                </c:pt>
                <c:pt idx="11">
                  <c:v>23.45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23.16</c:v>
                </c:pt>
                <c:pt idx="1">
                  <c:v>22</c:v>
                </c:pt>
                <c:pt idx="2">
                  <c:v>27.14</c:v>
                </c:pt>
                <c:pt idx="3">
                  <c:v>28.34</c:v>
                </c:pt>
                <c:pt idx="4">
                  <c:v>28.73</c:v>
                </c:pt>
                <c:pt idx="5">
                  <c:v>30.06</c:v>
                </c:pt>
                <c:pt idx="6">
                  <c:v>28.26</c:v>
                </c:pt>
                <c:pt idx="7">
                  <c:v>30.25</c:v>
                </c:pt>
                <c:pt idx="8">
                  <c:v>31.55</c:v>
                </c:pt>
                <c:pt idx="9">
                  <c:v>29.13</c:v>
                </c:pt>
                <c:pt idx="10">
                  <c:v>23.77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234880"/>
        <c:axId val="277223616"/>
      </c:lineChart>
      <c:catAx>
        <c:axId val="25823488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7223616"/>
        <c:crosses val="autoZero"/>
        <c:auto val="1"/>
        <c:lblAlgn val="ctr"/>
        <c:lblOffset val="100"/>
        <c:noMultiLvlLbl val="0"/>
      </c:catAx>
      <c:valAx>
        <c:axId val="277223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82348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1.25</c:v>
                </c:pt>
                <c:pt idx="1">
                  <c:v>1.94</c:v>
                </c:pt>
                <c:pt idx="2">
                  <c:v>1.27</c:v>
                </c:pt>
                <c:pt idx="3">
                  <c:v>1.57</c:v>
                </c:pt>
                <c:pt idx="4">
                  <c:v>1.62</c:v>
                </c:pt>
                <c:pt idx="5">
                  <c:v>1.38</c:v>
                </c:pt>
                <c:pt idx="6">
                  <c:v>1.22</c:v>
                </c:pt>
                <c:pt idx="7">
                  <c:v>1.67</c:v>
                </c:pt>
                <c:pt idx="8">
                  <c:v>2.1800000000000002</c:v>
                </c:pt>
                <c:pt idx="9">
                  <c:v>1.7</c:v>
                </c:pt>
                <c:pt idx="10">
                  <c:v>1.33</c:v>
                </c:pt>
                <c:pt idx="11">
                  <c:v>1.1399999999999999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1.17</c:v>
                </c:pt>
                <c:pt idx="1">
                  <c:v>1.86</c:v>
                </c:pt>
                <c:pt idx="2">
                  <c:v>1.78</c:v>
                </c:pt>
                <c:pt idx="3">
                  <c:v>1.17</c:v>
                </c:pt>
                <c:pt idx="4">
                  <c:v>1.22</c:v>
                </c:pt>
                <c:pt idx="5">
                  <c:v>1.03</c:v>
                </c:pt>
                <c:pt idx="6">
                  <c:v>1.35</c:v>
                </c:pt>
                <c:pt idx="7">
                  <c:v>1.75</c:v>
                </c:pt>
                <c:pt idx="8">
                  <c:v>1.25</c:v>
                </c:pt>
                <c:pt idx="9">
                  <c:v>1.7</c:v>
                </c:pt>
                <c:pt idx="10">
                  <c:v>1.17</c:v>
                </c:pt>
                <c:pt idx="11">
                  <c:v>1.1399999999999999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0.98</c:v>
                </c:pt>
                <c:pt idx="1">
                  <c:v>1.59</c:v>
                </c:pt>
                <c:pt idx="2">
                  <c:v>1.62</c:v>
                </c:pt>
                <c:pt idx="3">
                  <c:v>1.35</c:v>
                </c:pt>
                <c:pt idx="4">
                  <c:v>1.41</c:v>
                </c:pt>
                <c:pt idx="5">
                  <c:v>1.54</c:v>
                </c:pt>
                <c:pt idx="6">
                  <c:v>1.88</c:v>
                </c:pt>
                <c:pt idx="7">
                  <c:v>2.0699999999999998</c:v>
                </c:pt>
                <c:pt idx="8">
                  <c:v>1.75</c:v>
                </c:pt>
                <c:pt idx="9">
                  <c:v>1.3</c:v>
                </c:pt>
                <c:pt idx="10">
                  <c:v>1.17</c:v>
                </c:pt>
                <c:pt idx="11">
                  <c:v>1.17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0.96</c:v>
                </c:pt>
                <c:pt idx="1">
                  <c:v>1.0900000000000001</c:v>
                </c:pt>
                <c:pt idx="2">
                  <c:v>1.46</c:v>
                </c:pt>
                <c:pt idx="3">
                  <c:v>1.0900000000000001</c:v>
                </c:pt>
                <c:pt idx="4">
                  <c:v>3.02</c:v>
                </c:pt>
                <c:pt idx="5">
                  <c:v>10.27</c:v>
                </c:pt>
                <c:pt idx="6">
                  <c:v>8.25</c:v>
                </c:pt>
                <c:pt idx="7">
                  <c:v>9.4499999999999993</c:v>
                </c:pt>
                <c:pt idx="8">
                  <c:v>8.44</c:v>
                </c:pt>
                <c:pt idx="9">
                  <c:v>7.38</c:v>
                </c:pt>
                <c:pt idx="10">
                  <c:v>7.56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51136"/>
        <c:axId val="277439040"/>
      </c:lineChart>
      <c:catAx>
        <c:axId val="25865113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7439040"/>
        <c:crosses val="autoZero"/>
        <c:auto val="1"/>
        <c:lblAlgn val="ctr"/>
        <c:lblOffset val="100"/>
        <c:noMultiLvlLbl val="0"/>
      </c:catAx>
      <c:valAx>
        <c:axId val="2774390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86511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53.59</c:v>
                </c:pt>
                <c:pt idx="1">
                  <c:v>47.65</c:v>
                </c:pt>
                <c:pt idx="2">
                  <c:v>55.16</c:v>
                </c:pt>
                <c:pt idx="3">
                  <c:v>55.96</c:v>
                </c:pt>
                <c:pt idx="4">
                  <c:v>55.69</c:v>
                </c:pt>
                <c:pt idx="5">
                  <c:v>53.33</c:v>
                </c:pt>
                <c:pt idx="6">
                  <c:v>54.47</c:v>
                </c:pt>
                <c:pt idx="7">
                  <c:v>56.09</c:v>
                </c:pt>
                <c:pt idx="8">
                  <c:v>49.06</c:v>
                </c:pt>
                <c:pt idx="9">
                  <c:v>62.27</c:v>
                </c:pt>
                <c:pt idx="10">
                  <c:v>58.08</c:v>
                </c:pt>
                <c:pt idx="11">
                  <c:v>58.85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58.21</c:v>
                </c:pt>
                <c:pt idx="1">
                  <c:v>62.03</c:v>
                </c:pt>
                <c:pt idx="2">
                  <c:v>62.22</c:v>
                </c:pt>
                <c:pt idx="3">
                  <c:v>43.83</c:v>
                </c:pt>
                <c:pt idx="4">
                  <c:v>46.83</c:v>
                </c:pt>
                <c:pt idx="5">
                  <c:v>47.31</c:v>
                </c:pt>
                <c:pt idx="6">
                  <c:v>56.35</c:v>
                </c:pt>
                <c:pt idx="7">
                  <c:v>56.35</c:v>
                </c:pt>
                <c:pt idx="8">
                  <c:v>52.37</c:v>
                </c:pt>
                <c:pt idx="9">
                  <c:v>54.23</c:v>
                </c:pt>
                <c:pt idx="10">
                  <c:v>50.12</c:v>
                </c:pt>
                <c:pt idx="11">
                  <c:v>54.23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59.11</c:v>
                </c:pt>
                <c:pt idx="1">
                  <c:v>54.89</c:v>
                </c:pt>
                <c:pt idx="2">
                  <c:v>51.76</c:v>
                </c:pt>
                <c:pt idx="3">
                  <c:v>47.94</c:v>
                </c:pt>
                <c:pt idx="4">
                  <c:v>45.21</c:v>
                </c:pt>
                <c:pt idx="5">
                  <c:v>46.48</c:v>
                </c:pt>
                <c:pt idx="6">
                  <c:v>49.38</c:v>
                </c:pt>
                <c:pt idx="7">
                  <c:v>47.17</c:v>
                </c:pt>
                <c:pt idx="8">
                  <c:v>49.24</c:v>
                </c:pt>
                <c:pt idx="9">
                  <c:v>53.73</c:v>
                </c:pt>
                <c:pt idx="10">
                  <c:v>49.06</c:v>
                </c:pt>
                <c:pt idx="11">
                  <c:v>49.3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50.38</c:v>
                </c:pt>
                <c:pt idx="1">
                  <c:v>52.75</c:v>
                </c:pt>
                <c:pt idx="2">
                  <c:v>61.71</c:v>
                </c:pt>
                <c:pt idx="3">
                  <c:v>59.11</c:v>
                </c:pt>
                <c:pt idx="4">
                  <c:v>63.89</c:v>
                </c:pt>
                <c:pt idx="5">
                  <c:v>65.69</c:v>
                </c:pt>
                <c:pt idx="6">
                  <c:v>63.12</c:v>
                </c:pt>
                <c:pt idx="7">
                  <c:v>68.8</c:v>
                </c:pt>
                <c:pt idx="8">
                  <c:v>65.48</c:v>
                </c:pt>
                <c:pt idx="9">
                  <c:v>69.2</c:v>
                </c:pt>
                <c:pt idx="10">
                  <c:v>60.73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52160"/>
        <c:axId val="277441344"/>
      </c:lineChart>
      <c:catAx>
        <c:axId val="25865216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7441344"/>
        <c:crosses val="autoZero"/>
        <c:auto val="1"/>
        <c:lblAlgn val="ctr"/>
        <c:lblOffset val="100"/>
        <c:noMultiLvlLbl val="0"/>
      </c:catAx>
      <c:valAx>
        <c:axId val="277441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86521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2.2172000000000001E-2</c:v>
                </c:pt>
                <c:pt idx="1">
                  <c:v>3.5743999999999998E-2</c:v>
                </c:pt>
                <c:pt idx="2">
                  <c:v>7.4212E-2</c:v>
                </c:pt>
                <c:pt idx="3">
                  <c:v>0.16689599999999999</c:v>
                </c:pt>
                <c:pt idx="4">
                  <c:v>0.27807799999999999</c:v>
                </c:pt>
                <c:pt idx="5">
                  <c:v>0.28362199999999999</c:v>
                </c:pt>
                <c:pt idx="6">
                  <c:v>0.13927599999999996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7.9592341572587752E-2</c:v>
                </c:pt>
                <c:pt idx="1">
                  <c:v>5.636190245193156E-2</c:v>
                </c:pt>
                <c:pt idx="2">
                  <c:v>0.11773805455106721</c:v>
                </c:pt>
                <c:pt idx="3">
                  <c:v>3.8748980199329687E-2</c:v>
                </c:pt>
                <c:pt idx="4">
                  <c:v>0.24786806535544187</c:v>
                </c:pt>
                <c:pt idx="5">
                  <c:v>0.45969065586964192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8653184"/>
        <c:axId val="277444224"/>
      </c:barChart>
      <c:catAx>
        <c:axId val="258653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77444224"/>
        <c:crosses val="autoZero"/>
        <c:auto val="1"/>
        <c:lblAlgn val="ctr"/>
        <c:lblOffset val="100"/>
        <c:noMultiLvlLbl val="0"/>
      </c:catAx>
      <c:valAx>
        <c:axId val="277444224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58653184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0.93941556677408622</c:v>
                </c:pt>
                <c:pt idx="1">
                  <c:v>0.8188127711876918</c:v>
                </c:pt>
                <c:pt idx="2">
                  <c:v>0.6314537975230905</c:v>
                </c:pt>
                <c:pt idx="3">
                  <c:v>0.69102052618383503</c:v>
                </c:pt>
                <c:pt idx="4">
                  <c:v>5.6897110505244451E-2</c:v>
                </c:pt>
                <c:pt idx="5">
                  <c:v>0.13351322972256413</c:v>
                </c:pt>
                <c:pt idx="6">
                  <c:v>0.64004269991342955</c:v>
                </c:pt>
                <c:pt idx="7">
                  <c:v>0.92655492590848698</c:v>
                </c:pt>
                <c:pt idx="8">
                  <c:v>0.49884296163384823</c:v>
                </c:pt>
                <c:pt idx="9">
                  <c:v>0.49959510208930819</c:v>
                </c:pt>
                <c:pt idx="10">
                  <c:v>0.93407370976463511</c:v>
                </c:pt>
                <c:pt idx="11">
                  <c:v>0.69284453230578658</c:v>
                </c:pt>
                <c:pt idx="12">
                  <c:v>0.53477011669970198</c:v>
                </c:pt>
                <c:pt idx="13">
                  <c:v>0.33244695487943476</c:v>
                </c:pt>
                <c:pt idx="14">
                  <c:v>0.18775382556456396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9155968"/>
        <c:axId val="277445952"/>
      </c:barChart>
      <c:catAx>
        <c:axId val="259155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77445952"/>
        <c:crosses val="autoZero"/>
        <c:auto val="1"/>
        <c:lblAlgn val="ctr"/>
        <c:lblOffset val="100"/>
        <c:noMultiLvlLbl val="0"/>
      </c:catAx>
      <c:valAx>
        <c:axId val="277445952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59155968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0.21916481041157984</c:v>
                </c:pt>
                <c:pt idx="1">
                  <c:v>4.6473417237306386E-2</c:v>
                </c:pt>
                <c:pt idx="2">
                  <c:v>0.52664509663625803</c:v>
                </c:pt>
                <c:pt idx="3">
                  <c:v>6.2894948126971578E-2</c:v>
                </c:pt>
                <c:pt idx="4">
                  <c:v>3.6795673065396829E-3</c:v>
                </c:pt>
                <c:pt idx="5">
                  <c:v>0.13586961444059015</c:v>
                </c:pt>
                <c:pt idx="6">
                  <c:v>5.2725458407543576E-3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175936"/>
        <c:axId val="277873792"/>
      </c:barChart>
      <c:catAx>
        <c:axId val="259175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77873792"/>
        <c:crosses val="autoZero"/>
        <c:auto val="0"/>
        <c:lblAlgn val="ctr"/>
        <c:lblOffset val="100"/>
        <c:noMultiLvlLbl val="0"/>
      </c:catAx>
      <c:valAx>
        <c:axId val="27787379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59175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1660856</c:v>
                </c:pt>
                <c:pt idx="1">
                  <c:v>2487367</c:v>
                </c:pt>
                <c:pt idx="2">
                  <c:v>3155070</c:v>
                </c:pt>
                <c:pt idx="3">
                  <c:v>3769020</c:v>
                </c:pt>
                <c:pt idx="4">
                  <c:v>3753974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862368</c:v>
                </c:pt>
                <c:pt idx="1">
                  <c:v>1249871</c:v>
                </c:pt>
                <c:pt idx="2">
                  <c:v>1593154</c:v>
                </c:pt>
                <c:pt idx="3">
                  <c:v>1903169</c:v>
                </c:pt>
                <c:pt idx="4">
                  <c:v>1881897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798488</c:v>
                </c:pt>
                <c:pt idx="1">
                  <c:v>1237496</c:v>
                </c:pt>
                <c:pt idx="2">
                  <c:v>1561916</c:v>
                </c:pt>
                <c:pt idx="3">
                  <c:v>1865851</c:v>
                </c:pt>
                <c:pt idx="4">
                  <c:v>1872077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653696"/>
        <c:axId val="277876096"/>
      </c:lineChart>
      <c:catAx>
        <c:axId val="25865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77876096"/>
        <c:crosses val="autoZero"/>
        <c:auto val="1"/>
        <c:lblAlgn val="ctr"/>
        <c:lblOffset val="100"/>
        <c:noMultiLvlLbl val="0"/>
      </c:catAx>
      <c:valAx>
        <c:axId val="2778760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58653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275089</c:v>
                </c:pt>
                <c:pt idx="1">
                  <c:v>124145</c:v>
                </c:pt>
                <c:pt idx="2">
                  <c:v>917993</c:v>
                </c:pt>
                <c:pt idx="3">
                  <c:v>89786</c:v>
                </c:pt>
                <c:pt idx="4">
                  <c:v>479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277982</c:v>
                </c:pt>
                <c:pt idx="1">
                  <c:v>148239</c:v>
                </c:pt>
                <c:pt idx="2">
                  <c:v>22695</c:v>
                </c:pt>
                <c:pt idx="3">
                  <c:v>44482</c:v>
                </c:pt>
                <c:pt idx="4">
                  <c:v>60538</c:v>
                </c:pt>
                <c:pt idx="5">
                  <c:v>36981</c:v>
                </c:pt>
                <c:pt idx="6">
                  <c:v>724809</c:v>
                </c:pt>
                <c:pt idx="7">
                  <c:v>39378</c:v>
                </c:pt>
                <c:pt idx="8">
                  <c:v>29495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0.11048911572244853</c:v>
                </c:pt>
                <c:pt idx="1">
                  <c:v>0.69746715732091535</c:v>
                </c:pt>
                <c:pt idx="2">
                  <c:v>3.7613198445268226E-2</c:v>
                </c:pt>
                <c:pt idx="3">
                  <c:v>0.15443052851136793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271720</c:v>
                </c:pt>
                <c:pt idx="1">
                  <c:v>129171</c:v>
                </c:pt>
                <c:pt idx="2">
                  <c:v>22995</c:v>
                </c:pt>
                <c:pt idx="3">
                  <c:v>49387</c:v>
                </c:pt>
                <c:pt idx="4">
                  <c:v>62789</c:v>
                </c:pt>
                <c:pt idx="5">
                  <c:v>37319</c:v>
                </c:pt>
                <c:pt idx="6">
                  <c:v>732087</c:v>
                </c:pt>
                <c:pt idx="7">
                  <c:v>41784</c:v>
                </c:pt>
                <c:pt idx="8">
                  <c:v>31431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156849</c:v>
                </c:pt>
                <c:pt idx="1">
                  <c:v>60455</c:v>
                </c:pt>
                <c:pt idx="2">
                  <c:v>15653</c:v>
                </c:pt>
                <c:pt idx="3">
                  <c:v>25733</c:v>
                </c:pt>
                <c:pt idx="4">
                  <c:v>24520</c:v>
                </c:pt>
                <c:pt idx="5">
                  <c:v>48607</c:v>
                </c:pt>
                <c:pt idx="6">
                  <c:v>468274</c:v>
                </c:pt>
                <c:pt idx="7">
                  <c:v>169967</c:v>
                </c:pt>
                <c:pt idx="8">
                  <c:v>17283</c:v>
                </c:pt>
                <c:pt idx="9">
                  <c:v>34811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234105</c:v>
                </c:pt>
                <c:pt idx="1">
                  <c:v>103047</c:v>
                </c:pt>
                <c:pt idx="2">
                  <c:v>131058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3028</c:v>
                </c:pt>
                <c:pt idx="1">
                  <c:v>1233</c:v>
                </c:pt>
                <c:pt idx="2">
                  <c:v>1795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129856"/>
        <c:axId val="278152896"/>
      </c:barChart>
      <c:catAx>
        <c:axId val="25912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8152896"/>
        <c:crosses val="autoZero"/>
        <c:auto val="1"/>
        <c:lblAlgn val="ctr"/>
        <c:lblOffset val="100"/>
        <c:noMultiLvlLbl val="0"/>
      </c:catAx>
      <c:valAx>
        <c:axId val="2781528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91298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6680</c:v>
                </c:pt>
                <c:pt idx="1">
                  <c:v>3984</c:v>
                </c:pt>
                <c:pt idx="2">
                  <c:v>2696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22</c:v>
                </c:pt>
                <c:pt idx="1">
                  <c:v>8</c:v>
                </c:pt>
                <c:pt idx="2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130368"/>
        <c:axId val="278154624"/>
      </c:barChart>
      <c:catAx>
        <c:axId val="25913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8154624"/>
        <c:crosses val="autoZero"/>
        <c:auto val="1"/>
        <c:lblAlgn val="ctr"/>
        <c:lblOffset val="100"/>
        <c:noMultiLvlLbl val="0"/>
      </c:catAx>
      <c:valAx>
        <c:axId val="2781546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91303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308.86</c:v>
                </c:pt>
                <c:pt idx="1">
                  <c:v>322.17</c:v>
                </c:pt>
                <c:pt idx="2">
                  <c:v>326.12</c:v>
                </c:pt>
                <c:pt idx="3">
                  <c:v>339.64</c:v>
                </c:pt>
                <c:pt idx="4">
                  <c:v>377.54</c:v>
                </c:pt>
                <c:pt idx="5">
                  <c:v>333.32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354624"/>
        <c:axId val="278156352"/>
      </c:barChart>
      <c:catAx>
        <c:axId val="25935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8156352"/>
        <c:crosses val="autoZero"/>
        <c:auto val="1"/>
        <c:lblAlgn val="ctr"/>
        <c:lblOffset val="100"/>
        <c:noMultiLvlLbl val="0"/>
      </c:catAx>
      <c:valAx>
        <c:axId val="278156352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93546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302.83999999999997</c:v>
                </c:pt>
                <c:pt idx="1">
                  <c:v>337.49</c:v>
                </c:pt>
                <c:pt idx="2">
                  <c:v>359.97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358208"/>
        <c:axId val="278158080"/>
      </c:barChart>
      <c:catAx>
        <c:axId val="25935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8158080"/>
        <c:crosses val="autoZero"/>
        <c:auto val="1"/>
        <c:lblAlgn val="ctr"/>
        <c:lblOffset val="100"/>
        <c:noMultiLvlLbl val="0"/>
      </c:catAx>
      <c:valAx>
        <c:axId val="27815808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93582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0.1180999874781295</c:v>
                </c:pt>
                <c:pt idx="1">
                  <c:v>4.7800016832678392E-2</c:v>
                </c:pt>
                <c:pt idx="2">
                  <c:v>9.6499966129366663E-2</c:v>
                </c:pt>
                <c:pt idx="3">
                  <c:v>4.7800016832678392E-2</c:v>
                </c:pt>
                <c:pt idx="4">
                  <c:v>2.1300043860759538E-2</c:v>
                </c:pt>
                <c:pt idx="5">
                  <c:v>0.1175000325021229</c:v>
                </c:pt>
                <c:pt idx="6">
                  <c:v>9.9699954086474807E-2</c:v>
                </c:pt>
                <c:pt idx="7">
                  <c:v>4.839997180868498E-2</c:v>
                </c:pt>
                <c:pt idx="8">
                  <c:v>9.3400016285274209E-2</c:v>
                </c:pt>
                <c:pt idx="9">
                  <c:v>6.1500037976164657E-2</c:v>
                </c:pt>
                <c:pt idx="10">
                  <c:v>1.8400033391654688E-2</c:v>
                </c:pt>
                <c:pt idx="11">
                  <c:v>0.2296000596670551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067200"/>
        <c:axId val="168380096"/>
      </c:barChart>
      <c:catAx>
        <c:axId val="230067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68380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838009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0067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2895423</c:v>
                </c:pt>
                <c:pt idx="1">
                  <c:v>2886456</c:v>
                </c:pt>
                <c:pt idx="2">
                  <c:v>2862497</c:v>
                </c:pt>
                <c:pt idx="3">
                  <c:v>2875264</c:v>
                </c:pt>
                <c:pt idx="4">
                  <c:v>2876169</c:v>
                </c:pt>
                <c:pt idx="5">
                  <c:v>2857415</c:v>
                </c:pt>
                <c:pt idx="6">
                  <c:v>2776945</c:v>
                </c:pt>
                <c:pt idx="7">
                  <c:v>2794666</c:v>
                </c:pt>
                <c:pt idx="8">
                  <c:v>2789414</c:v>
                </c:pt>
                <c:pt idx="9">
                  <c:v>2786751</c:v>
                </c:pt>
                <c:pt idx="10">
                  <c:v>2792720</c:v>
                </c:pt>
                <c:pt idx="11">
                  <c:v>2803207</c:v>
                </c:pt>
                <c:pt idx="12">
                  <c:v>2812199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745396</c:v>
                </c:pt>
                <c:pt idx="1">
                  <c:v>733597</c:v>
                </c:pt>
                <c:pt idx="2">
                  <c:v>730873</c:v>
                </c:pt>
                <c:pt idx="3">
                  <c:v>730913</c:v>
                </c:pt>
                <c:pt idx="4">
                  <c:v>734313</c:v>
                </c:pt>
                <c:pt idx="5">
                  <c:v>740094</c:v>
                </c:pt>
                <c:pt idx="6">
                  <c:v>741058</c:v>
                </c:pt>
                <c:pt idx="7">
                  <c:v>751520</c:v>
                </c:pt>
                <c:pt idx="8">
                  <c:v>751202</c:v>
                </c:pt>
                <c:pt idx="9">
                  <c:v>758790</c:v>
                </c:pt>
                <c:pt idx="10">
                  <c:v>754373</c:v>
                </c:pt>
                <c:pt idx="11">
                  <c:v>766937</c:v>
                </c:pt>
                <c:pt idx="12">
                  <c:v>779635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1929295</c:v>
                </c:pt>
                <c:pt idx="1">
                  <c:v>1919681</c:v>
                </c:pt>
                <c:pt idx="2">
                  <c:v>1910108</c:v>
                </c:pt>
                <c:pt idx="3">
                  <c:v>1919108</c:v>
                </c:pt>
                <c:pt idx="4">
                  <c:v>1918140</c:v>
                </c:pt>
                <c:pt idx="5">
                  <c:v>1898327</c:v>
                </c:pt>
                <c:pt idx="6">
                  <c:v>1825569</c:v>
                </c:pt>
                <c:pt idx="7">
                  <c:v>1832257</c:v>
                </c:pt>
                <c:pt idx="8">
                  <c:v>1822470</c:v>
                </c:pt>
                <c:pt idx="9">
                  <c:v>1811080</c:v>
                </c:pt>
                <c:pt idx="10">
                  <c:v>1816571</c:v>
                </c:pt>
                <c:pt idx="11">
                  <c:v>1821914</c:v>
                </c:pt>
                <c:pt idx="12">
                  <c:v>1823307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898144</c:v>
                </c:pt>
                <c:pt idx="1">
                  <c:v>899982</c:v>
                </c:pt>
                <c:pt idx="2">
                  <c:v>857844</c:v>
                </c:pt>
                <c:pt idx="3">
                  <c:v>863890</c:v>
                </c:pt>
                <c:pt idx="4">
                  <c:v>869048</c:v>
                </c:pt>
                <c:pt idx="5">
                  <c:v>886957</c:v>
                </c:pt>
                <c:pt idx="6">
                  <c:v>892553</c:v>
                </c:pt>
                <c:pt idx="7">
                  <c:v>907790</c:v>
                </c:pt>
                <c:pt idx="8">
                  <c:v>907444</c:v>
                </c:pt>
                <c:pt idx="9">
                  <c:v>911239</c:v>
                </c:pt>
                <c:pt idx="10">
                  <c:v>923501</c:v>
                </c:pt>
                <c:pt idx="11">
                  <c:v>928263</c:v>
                </c:pt>
                <c:pt idx="12">
                  <c:v>939460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35264"/>
        <c:axId val="168382400"/>
      </c:lineChart>
      <c:catAx>
        <c:axId val="1370352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68382400"/>
        <c:crosses val="autoZero"/>
        <c:auto val="1"/>
        <c:lblAlgn val="ctr"/>
        <c:lblOffset val="100"/>
        <c:noMultiLvlLbl val="0"/>
      </c:catAx>
      <c:valAx>
        <c:axId val="168382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7035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5339161</c:v>
                </c:pt>
                <c:pt idx="1">
                  <c:v>5325343</c:v>
                </c:pt>
                <c:pt idx="2">
                  <c:v>5250021</c:v>
                </c:pt>
                <c:pt idx="3">
                  <c:v>5315713</c:v>
                </c:pt>
                <c:pt idx="4">
                  <c:v>5360390</c:v>
                </c:pt>
                <c:pt idx="5">
                  <c:v>5401976</c:v>
                </c:pt>
                <c:pt idx="6">
                  <c:v>5437684</c:v>
                </c:pt>
                <c:pt idx="7">
                  <c:v>5550162</c:v>
                </c:pt>
                <c:pt idx="8">
                  <c:v>5552377</c:v>
                </c:pt>
                <c:pt idx="9">
                  <c:v>5581144</c:v>
                </c:pt>
                <c:pt idx="10">
                  <c:v>5534036</c:v>
                </c:pt>
                <c:pt idx="11">
                  <c:v>5594515</c:v>
                </c:pt>
                <c:pt idx="12">
                  <c:v>5617016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1454690</c:v>
                </c:pt>
                <c:pt idx="1">
                  <c:v>1444448</c:v>
                </c:pt>
                <c:pt idx="2">
                  <c:v>1469217</c:v>
                </c:pt>
                <c:pt idx="3">
                  <c:v>1512039</c:v>
                </c:pt>
                <c:pt idx="4">
                  <c:v>1545465</c:v>
                </c:pt>
                <c:pt idx="5">
                  <c:v>1572404</c:v>
                </c:pt>
                <c:pt idx="6">
                  <c:v>1617959</c:v>
                </c:pt>
                <c:pt idx="7">
                  <c:v>1664857</c:v>
                </c:pt>
                <c:pt idx="8">
                  <c:v>1682515</c:v>
                </c:pt>
                <c:pt idx="9">
                  <c:v>1719823</c:v>
                </c:pt>
                <c:pt idx="10">
                  <c:v>1657442</c:v>
                </c:pt>
                <c:pt idx="11">
                  <c:v>1691731</c:v>
                </c:pt>
                <c:pt idx="12">
                  <c:v>1684416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2360283</c:v>
                </c:pt>
                <c:pt idx="1">
                  <c:v>2346037</c:v>
                </c:pt>
                <c:pt idx="2">
                  <c:v>2326906</c:v>
                </c:pt>
                <c:pt idx="3">
                  <c:v>2335269</c:v>
                </c:pt>
                <c:pt idx="4">
                  <c:v>2334577</c:v>
                </c:pt>
                <c:pt idx="5">
                  <c:v>2320120</c:v>
                </c:pt>
                <c:pt idx="6">
                  <c:v>2297959</c:v>
                </c:pt>
                <c:pt idx="7">
                  <c:v>2331040</c:v>
                </c:pt>
                <c:pt idx="8">
                  <c:v>2313194</c:v>
                </c:pt>
                <c:pt idx="9">
                  <c:v>2298889</c:v>
                </c:pt>
                <c:pt idx="10">
                  <c:v>2309535</c:v>
                </c:pt>
                <c:pt idx="11">
                  <c:v>2326637</c:v>
                </c:pt>
                <c:pt idx="12">
                  <c:v>2336320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1213887</c:v>
                </c:pt>
                <c:pt idx="1">
                  <c:v>1220903</c:v>
                </c:pt>
                <c:pt idx="2">
                  <c:v>1141879</c:v>
                </c:pt>
                <c:pt idx="3">
                  <c:v>1154155</c:v>
                </c:pt>
                <c:pt idx="4">
                  <c:v>1166665</c:v>
                </c:pt>
                <c:pt idx="5">
                  <c:v>1199973</c:v>
                </c:pt>
                <c:pt idx="6">
                  <c:v>1214168</c:v>
                </c:pt>
                <c:pt idx="7">
                  <c:v>1244613</c:v>
                </c:pt>
                <c:pt idx="8">
                  <c:v>1246923</c:v>
                </c:pt>
                <c:pt idx="9">
                  <c:v>1249676</c:v>
                </c:pt>
                <c:pt idx="10">
                  <c:v>1257626</c:v>
                </c:pt>
                <c:pt idx="11">
                  <c:v>1268231</c:v>
                </c:pt>
                <c:pt idx="12">
                  <c:v>1289276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17408"/>
        <c:axId val="168384704"/>
      </c:lineChart>
      <c:catAx>
        <c:axId val="2384174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68384704"/>
        <c:crosses val="autoZero"/>
        <c:auto val="1"/>
        <c:lblAlgn val="ctr"/>
        <c:lblOffset val="100"/>
        <c:noMultiLvlLbl val="0"/>
      </c:catAx>
      <c:valAx>
        <c:axId val="168384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8417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137572141530</c:v>
                </c:pt>
                <c:pt idx="1">
                  <c:v>142635432446</c:v>
                </c:pt>
                <c:pt idx="2">
                  <c:v>140065591927</c:v>
                </c:pt>
                <c:pt idx="3">
                  <c:v>142713123155</c:v>
                </c:pt>
                <c:pt idx="4">
                  <c:v>141848927764</c:v>
                </c:pt>
                <c:pt idx="5">
                  <c:v>143417182868</c:v>
                </c:pt>
                <c:pt idx="6">
                  <c:v>141049316923</c:v>
                </c:pt>
                <c:pt idx="7">
                  <c:v>142537435502</c:v>
                </c:pt>
                <c:pt idx="8">
                  <c:v>142937183466</c:v>
                </c:pt>
                <c:pt idx="9">
                  <c:v>142990182268</c:v>
                </c:pt>
                <c:pt idx="10">
                  <c:v>143123964355</c:v>
                </c:pt>
                <c:pt idx="11">
                  <c:v>144468642729</c:v>
                </c:pt>
                <c:pt idx="12">
                  <c:v>146489582101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30022341491</c:v>
                </c:pt>
                <c:pt idx="1">
                  <c:v>29822988174</c:v>
                </c:pt>
                <c:pt idx="2">
                  <c:v>29724698368</c:v>
                </c:pt>
                <c:pt idx="3">
                  <c:v>29676643969</c:v>
                </c:pt>
                <c:pt idx="4">
                  <c:v>28497601980</c:v>
                </c:pt>
                <c:pt idx="5">
                  <c:v>29982057700</c:v>
                </c:pt>
                <c:pt idx="6">
                  <c:v>28806942138</c:v>
                </c:pt>
                <c:pt idx="7">
                  <c:v>29678388304</c:v>
                </c:pt>
                <c:pt idx="8">
                  <c:v>29887554770</c:v>
                </c:pt>
                <c:pt idx="9">
                  <c:v>29972377767</c:v>
                </c:pt>
                <c:pt idx="10">
                  <c:v>29593732570</c:v>
                </c:pt>
                <c:pt idx="11">
                  <c:v>29943576661</c:v>
                </c:pt>
                <c:pt idx="12">
                  <c:v>31095443522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5472258089</c:v>
                </c:pt>
                <c:pt idx="1">
                  <c:v>5532514696</c:v>
                </c:pt>
                <c:pt idx="2">
                  <c:v>5174996187</c:v>
                </c:pt>
                <c:pt idx="3">
                  <c:v>5431928015</c:v>
                </c:pt>
                <c:pt idx="4">
                  <c:v>5395079113</c:v>
                </c:pt>
                <c:pt idx="5">
                  <c:v>5225387061</c:v>
                </c:pt>
                <c:pt idx="6">
                  <c:v>4653416212</c:v>
                </c:pt>
                <c:pt idx="7">
                  <c:v>4681580870</c:v>
                </c:pt>
                <c:pt idx="8">
                  <c:v>4492469518</c:v>
                </c:pt>
                <c:pt idx="9">
                  <c:v>4467906900</c:v>
                </c:pt>
                <c:pt idx="10">
                  <c:v>4570537760</c:v>
                </c:pt>
                <c:pt idx="11">
                  <c:v>5538577939</c:v>
                </c:pt>
                <c:pt idx="12">
                  <c:v>6184850384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6969360770</c:v>
                </c:pt>
                <c:pt idx="1">
                  <c:v>7616060318</c:v>
                </c:pt>
                <c:pt idx="2">
                  <c:v>6864583664</c:v>
                </c:pt>
                <c:pt idx="3">
                  <c:v>6660550747</c:v>
                </c:pt>
                <c:pt idx="4">
                  <c:v>6706711397</c:v>
                </c:pt>
                <c:pt idx="5">
                  <c:v>6931326287</c:v>
                </c:pt>
                <c:pt idx="6">
                  <c:v>6720634598</c:v>
                </c:pt>
                <c:pt idx="7">
                  <c:v>7144786614</c:v>
                </c:pt>
                <c:pt idx="8">
                  <c:v>7235405779</c:v>
                </c:pt>
                <c:pt idx="9">
                  <c:v>7063067558</c:v>
                </c:pt>
                <c:pt idx="10">
                  <c:v>7244065841</c:v>
                </c:pt>
                <c:pt idx="11">
                  <c:v>7268247924</c:v>
                </c:pt>
                <c:pt idx="12">
                  <c:v>7403573840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15872"/>
        <c:axId val="274113088"/>
      </c:lineChart>
      <c:catAx>
        <c:axId val="2384158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4113088"/>
        <c:crosses val="autoZero"/>
        <c:auto val="1"/>
        <c:lblAlgn val="ctr"/>
        <c:lblOffset val="100"/>
        <c:noMultiLvlLbl val="0"/>
      </c:catAx>
      <c:valAx>
        <c:axId val="274113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84158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25767</c:v>
                </c:pt>
                <c:pt idx="1">
                  <c:v>26784</c:v>
                </c:pt>
                <c:pt idx="2">
                  <c:v>26679</c:v>
                </c:pt>
                <c:pt idx="3">
                  <c:v>26847</c:v>
                </c:pt>
                <c:pt idx="4">
                  <c:v>26462</c:v>
                </c:pt>
                <c:pt idx="5">
                  <c:v>26549</c:v>
                </c:pt>
                <c:pt idx="6">
                  <c:v>25939</c:v>
                </c:pt>
                <c:pt idx="7">
                  <c:v>25682</c:v>
                </c:pt>
                <c:pt idx="8">
                  <c:v>25743</c:v>
                </c:pt>
                <c:pt idx="9">
                  <c:v>25620</c:v>
                </c:pt>
                <c:pt idx="10">
                  <c:v>25862</c:v>
                </c:pt>
                <c:pt idx="11">
                  <c:v>25823</c:v>
                </c:pt>
                <c:pt idx="12">
                  <c:v>26080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20638</c:v>
                </c:pt>
                <c:pt idx="1">
                  <c:v>20647</c:v>
                </c:pt>
                <c:pt idx="2">
                  <c:v>20232</c:v>
                </c:pt>
                <c:pt idx="3">
                  <c:v>19627</c:v>
                </c:pt>
                <c:pt idx="4">
                  <c:v>18440</c:v>
                </c:pt>
                <c:pt idx="5">
                  <c:v>19068</c:v>
                </c:pt>
                <c:pt idx="6">
                  <c:v>17804</c:v>
                </c:pt>
                <c:pt idx="7">
                  <c:v>17826</c:v>
                </c:pt>
                <c:pt idx="8">
                  <c:v>17764</c:v>
                </c:pt>
                <c:pt idx="9">
                  <c:v>17428</c:v>
                </c:pt>
                <c:pt idx="10">
                  <c:v>17855</c:v>
                </c:pt>
                <c:pt idx="11">
                  <c:v>17700</c:v>
                </c:pt>
                <c:pt idx="12">
                  <c:v>18461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2318</c:v>
                </c:pt>
                <c:pt idx="1">
                  <c:v>2358</c:v>
                </c:pt>
                <c:pt idx="2">
                  <c:v>2224</c:v>
                </c:pt>
                <c:pt idx="3">
                  <c:v>2326</c:v>
                </c:pt>
                <c:pt idx="4">
                  <c:v>2311</c:v>
                </c:pt>
                <c:pt idx="5">
                  <c:v>2252</c:v>
                </c:pt>
                <c:pt idx="6">
                  <c:v>2025</c:v>
                </c:pt>
                <c:pt idx="7">
                  <c:v>2008</c:v>
                </c:pt>
                <c:pt idx="8">
                  <c:v>1942</c:v>
                </c:pt>
                <c:pt idx="9">
                  <c:v>1944</c:v>
                </c:pt>
                <c:pt idx="10">
                  <c:v>1979</c:v>
                </c:pt>
                <c:pt idx="11">
                  <c:v>2381</c:v>
                </c:pt>
                <c:pt idx="12">
                  <c:v>2647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5741</c:v>
                </c:pt>
                <c:pt idx="1">
                  <c:v>6238</c:v>
                </c:pt>
                <c:pt idx="2">
                  <c:v>6012</c:v>
                </c:pt>
                <c:pt idx="3">
                  <c:v>5771</c:v>
                </c:pt>
                <c:pt idx="4">
                  <c:v>5749</c:v>
                </c:pt>
                <c:pt idx="5">
                  <c:v>5776</c:v>
                </c:pt>
                <c:pt idx="6">
                  <c:v>5535</c:v>
                </c:pt>
                <c:pt idx="7">
                  <c:v>5741</c:v>
                </c:pt>
                <c:pt idx="8">
                  <c:v>5803</c:v>
                </c:pt>
                <c:pt idx="9">
                  <c:v>5652</c:v>
                </c:pt>
                <c:pt idx="10">
                  <c:v>5760</c:v>
                </c:pt>
                <c:pt idx="11">
                  <c:v>5731</c:v>
                </c:pt>
                <c:pt idx="12">
                  <c:v>5742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39424"/>
        <c:axId val="274115392"/>
      </c:lineChart>
      <c:catAx>
        <c:axId val="2384394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4115392"/>
        <c:crosses val="autoZero"/>
        <c:auto val="1"/>
        <c:lblAlgn val="ctr"/>
        <c:lblOffset val="100"/>
        <c:noMultiLvlLbl val="0"/>
      </c:catAx>
      <c:valAx>
        <c:axId val="274115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84394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1.52E-2</c:v>
                </c:pt>
                <c:pt idx="1">
                  <c:v>1.49E-2</c:v>
                </c:pt>
                <c:pt idx="2">
                  <c:v>1.47E-2</c:v>
                </c:pt>
                <c:pt idx="3">
                  <c:v>1.34E-2</c:v>
                </c:pt>
                <c:pt idx="4">
                  <c:v>1.4200000000000001E-2</c:v>
                </c:pt>
                <c:pt idx="5">
                  <c:v>1.4200000000000001E-2</c:v>
                </c:pt>
                <c:pt idx="6">
                  <c:v>1.37E-2</c:v>
                </c:pt>
                <c:pt idx="7">
                  <c:v>1.3299999999999999E-2</c:v>
                </c:pt>
                <c:pt idx="8">
                  <c:v>1.3100000000000001E-2</c:v>
                </c:pt>
                <c:pt idx="9">
                  <c:v>1.24E-2</c:v>
                </c:pt>
                <c:pt idx="10">
                  <c:v>1.4E-2</c:v>
                </c:pt>
                <c:pt idx="11">
                  <c:v>1.1599999999999999E-2</c:v>
                </c:pt>
                <c:pt idx="12">
                  <c:v>1.43E-2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3.3999999999999998E-3</c:v>
                </c:pt>
                <c:pt idx="1">
                  <c:v>3.3E-3</c:v>
                </c:pt>
                <c:pt idx="2">
                  <c:v>3.5999999999999999E-3</c:v>
                </c:pt>
                <c:pt idx="3">
                  <c:v>3.7000000000000002E-3</c:v>
                </c:pt>
                <c:pt idx="4">
                  <c:v>3.7000000000000002E-3</c:v>
                </c:pt>
                <c:pt idx="5">
                  <c:v>3.8999999999999998E-3</c:v>
                </c:pt>
                <c:pt idx="6">
                  <c:v>3.7000000000000002E-3</c:v>
                </c:pt>
                <c:pt idx="7">
                  <c:v>3.8E-3</c:v>
                </c:pt>
                <c:pt idx="8">
                  <c:v>3.7000000000000002E-3</c:v>
                </c:pt>
                <c:pt idx="9">
                  <c:v>3.8999999999999998E-3</c:v>
                </c:pt>
                <c:pt idx="10">
                  <c:v>4.0000000000000001E-3</c:v>
                </c:pt>
                <c:pt idx="11">
                  <c:v>4.0000000000000001E-3</c:v>
                </c:pt>
                <c:pt idx="12">
                  <c:v>4.1000000000000003E-3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1.17E-2</c:v>
                </c:pt>
                <c:pt idx="1">
                  <c:v>1.14E-2</c:v>
                </c:pt>
                <c:pt idx="2">
                  <c:v>1.0800000000000001E-2</c:v>
                </c:pt>
                <c:pt idx="3">
                  <c:v>9.2999999999999992E-3</c:v>
                </c:pt>
                <c:pt idx="4">
                  <c:v>9.9000000000000008E-3</c:v>
                </c:pt>
                <c:pt idx="5">
                  <c:v>9.9000000000000008E-3</c:v>
                </c:pt>
                <c:pt idx="6">
                  <c:v>9.1999999999999998E-3</c:v>
                </c:pt>
                <c:pt idx="7">
                  <c:v>8.6999999999999994E-3</c:v>
                </c:pt>
                <c:pt idx="8">
                  <c:v>8.5000000000000006E-3</c:v>
                </c:pt>
                <c:pt idx="9">
                  <c:v>7.4000000000000003E-3</c:v>
                </c:pt>
                <c:pt idx="10">
                  <c:v>9.4000000000000004E-3</c:v>
                </c:pt>
                <c:pt idx="11">
                  <c:v>6.7999999999999996E-3</c:v>
                </c:pt>
                <c:pt idx="12">
                  <c:v>9.9000000000000008E-3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2.8999999999999998E-3</c:v>
                </c:pt>
                <c:pt idx="1">
                  <c:v>3.0000000000000001E-3</c:v>
                </c:pt>
                <c:pt idx="2">
                  <c:v>2.8999999999999998E-3</c:v>
                </c:pt>
                <c:pt idx="3">
                  <c:v>2.8999999999999998E-3</c:v>
                </c:pt>
                <c:pt idx="4">
                  <c:v>3.0999999999999999E-3</c:v>
                </c:pt>
                <c:pt idx="5">
                  <c:v>3.3E-3</c:v>
                </c:pt>
                <c:pt idx="6">
                  <c:v>3.5000000000000001E-3</c:v>
                </c:pt>
                <c:pt idx="7">
                  <c:v>3.5000000000000001E-3</c:v>
                </c:pt>
                <c:pt idx="8">
                  <c:v>3.5999999999999999E-3</c:v>
                </c:pt>
                <c:pt idx="9">
                  <c:v>3.8E-3</c:v>
                </c:pt>
                <c:pt idx="10">
                  <c:v>3.8999999999999998E-3</c:v>
                </c:pt>
                <c:pt idx="11">
                  <c:v>3.8999999999999998E-3</c:v>
                </c:pt>
                <c:pt idx="12">
                  <c:v>3.8999999999999998E-3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17920"/>
        <c:axId val="274117696"/>
      </c:lineChart>
      <c:catAx>
        <c:axId val="2384179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4117696"/>
        <c:crosses val="autoZero"/>
        <c:auto val="1"/>
        <c:lblAlgn val="ctr"/>
        <c:lblOffset val="100"/>
        <c:noMultiLvlLbl val="0"/>
      </c:catAx>
      <c:valAx>
        <c:axId val="274117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84179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morena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02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02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350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7</v>
      </c>
      <c r="F16" s="115" t="s">
        <v>241</v>
      </c>
      <c r="G16" s="118">
        <v>52199</v>
      </c>
      <c r="H16" s="121">
        <f t="shared" ref="H16:H22" si="0">IF(SUM($B$70:$B$75)&gt;0,G16/SUM($B$70:$B$75,0))</f>
        <v>1.7983978104603986E-2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231019</v>
      </c>
      <c r="H17" s="114">
        <f t="shared" si="0"/>
        <v>7.9592341572587752E-2</v>
      </c>
    </row>
    <row r="18" spans="1:8" ht="15.75" x14ac:dyDescent="0.25">
      <c r="A18" s="68"/>
      <c r="B18" s="69">
        <f>C18+D18</f>
        <v>5545</v>
      </c>
      <c r="C18" s="69">
        <v>49</v>
      </c>
      <c r="D18" s="69">
        <v>5496</v>
      </c>
      <c r="F18" s="26" t="s">
        <v>244</v>
      </c>
      <c r="G18" s="119">
        <v>163592</v>
      </c>
      <c r="H18" s="114">
        <f t="shared" si="0"/>
        <v>5.636190245193156E-2</v>
      </c>
    </row>
    <row r="19" spans="1:8" x14ac:dyDescent="0.2">
      <c r="A19" s="70"/>
      <c r="F19" s="26" t="s">
        <v>245</v>
      </c>
      <c r="G19" s="119">
        <v>341738</v>
      </c>
      <c r="H19" s="114">
        <f t="shared" si="0"/>
        <v>0.11773805455106721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112470</v>
      </c>
      <c r="H20" s="114">
        <f t="shared" si="0"/>
        <v>3.8748980199329687E-2</v>
      </c>
    </row>
    <row r="21" spans="1:8" ht="15.75" x14ac:dyDescent="0.25">
      <c r="A21" s="14" t="s">
        <v>485</v>
      </c>
      <c r="B21" s="10"/>
      <c r="C21" s="10"/>
      <c r="D21" s="11">
        <v>3753974</v>
      </c>
      <c r="F21" s="26" t="s">
        <v>247</v>
      </c>
      <c r="G21" s="119">
        <v>719444</v>
      </c>
      <c r="H21" s="114">
        <f t="shared" si="0"/>
        <v>0.24786806535544187</v>
      </c>
    </row>
    <row r="22" spans="1:8" ht="15.75" x14ac:dyDescent="0.25">
      <c r="A22" s="14" t="s">
        <v>486</v>
      </c>
      <c r="B22" s="10"/>
      <c r="C22" s="10"/>
      <c r="D22" s="12">
        <v>-1.9980000000000002E-3</v>
      </c>
      <c r="F22" s="26" t="s">
        <v>248</v>
      </c>
      <c r="G22" s="119">
        <v>1334265</v>
      </c>
      <c r="H22" s="114">
        <f t="shared" si="0"/>
        <v>0.45969065586964192</v>
      </c>
    </row>
    <row r="23" spans="1:8" ht="15.75" x14ac:dyDescent="0.25">
      <c r="A23" s="9" t="s">
        <v>4</v>
      </c>
      <c r="B23" s="10"/>
      <c r="C23" s="10"/>
      <c r="D23" s="11">
        <v>1144733</v>
      </c>
      <c r="F23" s="27" t="s">
        <v>249</v>
      </c>
      <c r="G23" s="117"/>
      <c r="H23" s="125">
        <v>10.199999999999999</v>
      </c>
    </row>
    <row r="24" spans="1:8" ht="15.75" x14ac:dyDescent="0.25">
      <c r="A24" s="14" t="s">
        <v>5</v>
      </c>
      <c r="B24" s="10"/>
      <c r="C24" s="10"/>
      <c r="D24" s="11">
        <v>1144103</v>
      </c>
      <c r="F24" s="27" t="s">
        <v>250</v>
      </c>
      <c r="G24" s="117"/>
      <c r="H24" s="125">
        <v>10.18</v>
      </c>
    </row>
    <row r="25" spans="1:8" ht="15.75" x14ac:dyDescent="0.25">
      <c r="A25" s="9" t="s">
        <v>6</v>
      </c>
      <c r="B25" s="10"/>
      <c r="C25" s="10"/>
      <c r="D25" s="11">
        <v>2017514</v>
      </c>
      <c r="F25" s="27" t="s">
        <v>251</v>
      </c>
      <c r="G25" s="117"/>
      <c r="H25" s="125">
        <v>10.220000000000001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14569.88</v>
      </c>
      <c r="F28" s="26" t="s">
        <v>252</v>
      </c>
      <c r="G28" s="119">
        <v>2953257</v>
      </c>
      <c r="H28" s="114">
        <f t="shared" ref="H28:H34" si="1">IF($B$58&gt;0,G28/$B$58,0)</f>
        <v>0.78670150619050638</v>
      </c>
    </row>
    <row r="29" spans="1:8" ht="15.75" x14ac:dyDescent="0.25">
      <c r="A29" s="9" t="s">
        <v>10</v>
      </c>
      <c r="B29" s="16"/>
      <c r="C29" s="127">
        <v>10668.53</v>
      </c>
      <c r="F29" s="115" t="s">
        <v>254</v>
      </c>
      <c r="G29" s="118">
        <v>800717</v>
      </c>
      <c r="H29" s="121">
        <f t="shared" si="1"/>
        <v>0.21329849380949362</v>
      </c>
    </row>
    <row r="30" spans="1:8" ht="15.75" x14ac:dyDescent="0.25">
      <c r="A30" s="9" t="s">
        <v>69</v>
      </c>
      <c r="B30" s="16"/>
      <c r="C30" s="127">
        <v>3213.19</v>
      </c>
      <c r="F30" s="26" t="s">
        <v>255</v>
      </c>
      <c r="G30" s="119">
        <v>221127</v>
      </c>
      <c r="H30" s="114">
        <f t="shared" si="1"/>
        <v>5.8904776644697059E-2</v>
      </c>
    </row>
    <row r="31" spans="1:8" ht="15.75" x14ac:dyDescent="0.25">
      <c r="A31" s="9" t="s">
        <v>70</v>
      </c>
      <c r="B31" s="16"/>
      <c r="C31" s="127">
        <v>4163.6499999999996</v>
      </c>
      <c r="F31" s="26" t="s">
        <v>256</v>
      </c>
      <c r="G31" s="119">
        <v>293887</v>
      </c>
      <c r="H31" s="114">
        <f t="shared" si="1"/>
        <v>7.8286903425543175E-2</v>
      </c>
    </row>
    <row r="32" spans="1:8" ht="15.75" x14ac:dyDescent="0.25">
      <c r="A32" s="9" t="s">
        <v>11</v>
      </c>
      <c r="B32" s="16"/>
      <c r="C32" s="127">
        <v>4874.58</v>
      </c>
      <c r="F32" s="26" t="s">
        <v>257</v>
      </c>
      <c r="G32" s="119">
        <v>46692</v>
      </c>
      <c r="H32" s="114">
        <f t="shared" si="1"/>
        <v>1.2438019016647425E-2</v>
      </c>
    </row>
    <row r="33" spans="1:8" ht="15.75" x14ac:dyDescent="0.25">
      <c r="A33" s="9" t="s">
        <v>72</v>
      </c>
      <c r="B33" s="16"/>
      <c r="C33" s="127">
        <v>9852.0300000000007</v>
      </c>
      <c r="F33" s="26" t="s">
        <v>258</v>
      </c>
      <c r="G33" s="119">
        <v>93303</v>
      </c>
      <c r="H33" s="114">
        <f t="shared" si="1"/>
        <v>2.4854460899302978E-2</v>
      </c>
    </row>
    <row r="34" spans="1:8" ht="15.75" x14ac:dyDescent="0.25">
      <c r="A34" s="9" t="s">
        <v>239</v>
      </c>
      <c r="B34" s="16"/>
      <c r="C34" s="127">
        <v>12210.54</v>
      </c>
      <c r="F34" s="26" t="s">
        <v>259</v>
      </c>
      <c r="G34" s="119">
        <v>145708</v>
      </c>
      <c r="H34" s="114">
        <f t="shared" si="1"/>
        <v>3.8814333823302988E-2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90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2.2172000000000001E-2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3.5743999999999998E-2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7.4212E-2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0.16689599999999999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0.27807799999999999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0.28362199999999999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0.13927599999999996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21.060404528913601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504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1660856</v>
      </c>
      <c r="C54" s="22">
        <f>+B54-D54</f>
        <v>862368</v>
      </c>
      <c r="D54" s="22">
        <f>ROUND(B54/(E54+1),0)</f>
        <v>798488</v>
      </c>
      <c r="E54" s="122">
        <v>1.08</v>
      </c>
      <c r="F54" s="20"/>
      <c r="I54" s="1"/>
    </row>
    <row r="55" spans="1:9" x14ac:dyDescent="0.2">
      <c r="A55" s="18">
        <v>2000</v>
      </c>
      <c r="B55" s="19">
        <v>2487367</v>
      </c>
      <c r="C55" s="19">
        <f>+B55-D55</f>
        <v>1249871</v>
      </c>
      <c r="D55" s="19">
        <f>ROUND(B55/(E55+1),0)</f>
        <v>1237496</v>
      </c>
      <c r="E55" s="123">
        <v>1.01</v>
      </c>
      <c r="F55" s="24">
        <v>4.1216000000000003E-2</v>
      </c>
      <c r="I55" s="1"/>
    </row>
    <row r="56" spans="1:9" x14ac:dyDescent="0.2">
      <c r="A56" s="21">
        <v>2010</v>
      </c>
      <c r="B56" s="22">
        <v>3155070</v>
      </c>
      <c r="C56" s="22">
        <f>+B56-D56</f>
        <v>1593154</v>
      </c>
      <c r="D56" s="22">
        <f>ROUND(B56/(E56+1),0)</f>
        <v>1561916</v>
      </c>
      <c r="E56" s="122">
        <v>1.02</v>
      </c>
      <c r="F56" s="23">
        <v>2.4063999999999999E-2</v>
      </c>
      <c r="I56" s="1"/>
    </row>
    <row r="57" spans="1:9" x14ac:dyDescent="0.2">
      <c r="A57" s="18">
        <v>2020</v>
      </c>
      <c r="B57" s="19">
        <v>3769020</v>
      </c>
      <c r="C57" s="19">
        <f>+B57-D57</f>
        <v>1903169</v>
      </c>
      <c r="D57" s="19">
        <f>ROUND(B57/(E57+1),0)</f>
        <v>1865851</v>
      </c>
      <c r="E57" s="123">
        <v>1.02</v>
      </c>
      <c r="F57" s="24">
        <v>1.7939E-2</v>
      </c>
      <c r="I57" s="1"/>
    </row>
    <row r="58" spans="1:9" ht="15.75" x14ac:dyDescent="0.25">
      <c r="A58" s="90">
        <v>2022</v>
      </c>
      <c r="B58" s="91">
        <f>C58+D58</f>
        <v>3753974</v>
      </c>
      <c r="C58" s="91">
        <v>1881897</v>
      </c>
      <c r="D58" s="91">
        <v>1872077</v>
      </c>
      <c r="E58" s="124">
        <v>1.0052455107348683</v>
      </c>
      <c r="F58" s="92">
        <v>-1.9980000000000002E-3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7.19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42.59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13.48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49.39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316000</v>
      </c>
      <c r="C68" s="34">
        <v>159562</v>
      </c>
      <c r="D68" s="35">
        <v>156438</v>
      </c>
      <c r="I68" s="1"/>
    </row>
    <row r="69" spans="1:9" ht="15.75" x14ac:dyDescent="0.25">
      <c r="A69" s="18" t="s">
        <v>23</v>
      </c>
      <c r="B69" s="11">
        <f t="shared" si="2"/>
        <v>535446</v>
      </c>
      <c r="C69" s="34">
        <v>284773</v>
      </c>
      <c r="D69" s="35">
        <v>250673</v>
      </c>
      <c r="I69" s="1"/>
    </row>
    <row r="70" spans="1:9" ht="15.75" x14ac:dyDescent="0.25">
      <c r="A70" s="18" t="s">
        <v>24</v>
      </c>
      <c r="B70" s="11">
        <f t="shared" si="2"/>
        <v>181700</v>
      </c>
      <c r="C70" s="34">
        <v>94109</v>
      </c>
      <c r="D70" s="35">
        <v>87591</v>
      </c>
      <c r="I70" s="1"/>
    </row>
    <row r="71" spans="1:9" ht="15.75" x14ac:dyDescent="0.25">
      <c r="A71" s="18" t="s">
        <v>25</v>
      </c>
      <c r="B71" s="11">
        <f t="shared" si="2"/>
        <v>456358</v>
      </c>
      <c r="C71" s="34">
        <v>231901</v>
      </c>
      <c r="D71" s="35">
        <v>224457</v>
      </c>
      <c r="I71" s="1"/>
    </row>
    <row r="72" spans="1:9" ht="15.75" x14ac:dyDescent="0.25">
      <c r="A72" s="36" t="s">
        <v>81</v>
      </c>
      <c r="B72" s="11">
        <f t="shared" si="2"/>
        <v>790849</v>
      </c>
      <c r="C72" s="34">
        <v>386254</v>
      </c>
      <c r="D72" s="35">
        <v>404595</v>
      </c>
      <c r="I72" s="1"/>
    </row>
    <row r="73" spans="1:9" ht="15.75" x14ac:dyDescent="0.25">
      <c r="A73" s="36" t="s">
        <v>82</v>
      </c>
      <c r="B73" s="11">
        <f>C73+D73</f>
        <v>591933</v>
      </c>
      <c r="C73" s="34">
        <v>284262</v>
      </c>
      <c r="D73" s="35">
        <v>307671</v>
      </c>
      <c r="I73" s="1"/>
    </row>
    <row r="74" spans="1:9" ht="15.75" x14ac:dyDescent="0.25">
      <c r="A74" s="36" t="s">
        <v>83</v>
      </c>
      <c r="B74" s="11">
        <f>C74+D74</f>
        <v>489287</v>
      </c>
      <c r="C74" s="34">
        <v>259218</v>
      </c>
      <c r="D74" s="35">
        <v>230069</v>
      </c>
      <c r="I74" s="1"/>
    </row>
    <row r="75" spans="1:9" ht="15.75" x14ac:dyDescent="0.25">
      <c r="A75" s="18" t="s">
        <v>26</v>
      </c>
      <c r="B75" s="11">
        <f t="shared" si="2"/>
        <v>392401</v>
      </c>
      <c r="C75" s="34">
        <v>181818</v>
      </c>
      <c r="D75" s="35">
        <v>210583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1144733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3.28</v>
      </c>
      <c r="F95" s="130" t="s">
        <v>261</v>
      </c>
      <c r="G95" s="129"/>
      <c r="H95" s="11">
        <v>1075380</v>
      </c>
      <c r="I95" s="12">
        <f>IF(AND($C$94&gt;0,$C$94&lt;&gt;"N/D")=TRUE,H95/$C$94,0)</f>
        <v>0.93941556677408622</v>
      </c>
    </row>
    <row r="96" spans="1:9" ht="15.75" x14ac:dyDescent="0.25">
      <c r="F96" s="130" t="s">
        <v>262</v>
      </c>
      <c r="G96" s="129"/>
      <c r="H96" s="11">
        <v>937322</v>
      </c>
      <c r="I96" s="12">
        <f t="shared" ref="I96:I109" si="3">IF(AND($C$94&gt;0,$C$94&lt;&gt;"N/D")=TRUE,H96/$C$94,0)</f>
        <v>0.8188127711876918</v>
      </c>
    </row>
    <row r="97" spans="1:9" ht="15.75" x14ac:dyDescent="0.25">
      <c r="F97" s="128" t="s">
        <v>265</v>
      </c>
      <c r="G97" s="129"/>
      <c r="H97" s="11">
        <v>722846</v>
      </c>
      <c r="I97" s="12">
        <f t="shared" si="3"/>
        <v>0.6314537975230905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791034</v>
      </c>
      <c r="I98" s="12">
        <f t="shared" si="3"/>
        <v>0.69102052618383503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65132</v>
      </c>
      <c r="I99" s="12">
        <f t="shared" si="3"/>
        <v>5.6897110505244451E-2</v>
      </c>
    </row>
    <row r="100" spans="1:9" ht="15.75" x14ac:dyDescent="0.25">
      <c r="A100" s="43" t="s">
        <v>31</v>
      </c>
      <c r="B100" s="11">
        <v>581075</v>
      </c>
      <c r="C100" s="12">
        <f>IF(AND($C$94&gt;0,$C$94&lt;&gt;"N/D")=TRUE,B100/$C$94,0)</f>
        <v>0.5076074508204097</v>
      </c>
      <c r="F100" s="128" t="s">
        <v>268</v>
      </c>
      <c r="G100" s="129"/>
      <c r="H100" s="11">
        <v>152837</v>
      </c>
      <c r="I100" s="12">
        <f t="shared" si="3"/>
        <v>0.13351322972256413</v>
      </c>
    </row>
    <row r="101" spans="1:9" ht="15.75" x14ac:dyDescent="0.25">
      <c r="A101" s="43" t="s">
        <v>32</v>
      </c>
      <c r="B101" s="11">
        <v>190732</v>
      </c>
      <c r="C101" s="12">
        <f>IF(AND($C$94&gt;0,$C$94&lt;&gt;"N/D")=TRUE,B101/$C$94,0)</f>
        <v>0.16661701899045453</v>
      </c>
      <c r="F101" s="128" t="s">
        <v>269</v>
      </c>
      <c r="G101" s="129"/>
      <c r="H101" s="11">
        <v>732678</v>
      </c>
      <c r="I101" s="12">
        <f t="shared" si="3"/>
        <v>0.64004269991342955</v>
      </c>
    </row>
    <row r="102" spans="1:9" ht="15.75" x14ac:dyDescent="0.25">
      <c r="A102" s="43" t="s">
        <v>33</v>
      </c>
      <c r="B102" s="11">
        <v>190177</v>
      </c>
      <c r="C102" s="12">
        <f>IF(AND($C$94&gt;0,$C$94&lt;&gt;"N/D")=TRUE,B102/$C$94,0)</f>
        <v>0.16613218977700478</v>
      </c>
      <c r="F102" s="128" t="s">
        <v>270</v>
      </c>
      <c r="G102" s="129"/>
      <c r="H102" s="11">
        <v>1060658</v>
      </c>
      <c r="I102" s="12">
        <f t="shared" si="3"/>
        <v>0.92655492590848698</v>
      </c>
    </row>
    <row r="103" spans="1:9" ht="15.75" x14ac:dyDescent="0.25">
      <c r="A103" s="43" t="s">
        <v>34</v>
      </c>
      <c r="B103" s="11">
        <v>182749</v>
      </c>
      <c r="C103" s="12">
        <f>IF(AND($C$94&gt;0,$C$94&lt;&gt;"N/D")=TRUE,B103/$C$94,0)</f>
        <v>0.15964334041213105</v>
      </c>
      <c r="F103" s="128" t="s">
        <v>271</v>
      </c>
      <c r="G103" s="129"/>
      <c r="H103" s="11">
        <v>571042</v>
      </c>
      <c r="I103" s="12">
        <f t="shared" si="3"/>
        <v>0.49884296163384823</v>
      </c>
    </row>
    <row r="104" spans="1:9" ht="15.75" x14ac:dyDescent="0.25">
      <c r="F104" s="128" t="s">
        <v>272</v>
      </c>
      <c r="G104" s="129"/>
      <c r="H104" s="11">
        <v>571903</v>
      </c>
      <c r="I104" s="12">
        <f t="shared" si="3"/>
        <v>0.49959510208930819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1069265</v>
      </c>
      <c r="I105" s="12">
        <f t="shared" si="3"/>
        <v>0.93407370976463511</v>
      </c>
    </row>
    <row r="106" spans="1:9" ht="15.75" x14ac:dyDescent="0.25">
      <c r="A106" s="40" t="s">
        <v>37</v>
      </c>
      <c r="B106" s="10"/>
      <c r="C106" s="16"/>
      <c r="D106" s="11">
        <v>1144103</v>
      </c>
      <c r="F106" s="128" t="s">
        <v>264</v>
      </c>
      <c r="G106" s="129"/>
      <c r="H106" s="11">
        <v>793122</v>
      </c>
      <c r="I106" s="12">
        <f t="shared" si="3"/>
        <v>0.69284453230578658</v>
      </c>
    </row>
    <row r="107" spans="1:9" ht="15.75" x14ac:dyDescent="0.25">
      <c r="A107" s="44" t="s">
        <v>38</v>
      </c>
      <c r="B107" s="28"/>
      <c r="C107" s="45"/>
      <c r="D107" s="126">
        <v>73072.149999999994</v>
      </c>
      <c r="F107" s="128" t="s">
        <v>274</v>
      </c>
      <c r="G107" s="129"/>
      <c r="H107" s="11">
        <v>612169</v>
      </c>
      <c r="I107" s="12">
        <f t="shared" si="3"/>
        <v>0.53477011669970198</v>
      </c>
    </row>
    <row r="108" spans="1:9" ht="15.75" x14ac:dyDescent="0.25">
      <c r="A108" s="26" t="s">
        <v>218</v>
      </c>
      <c r="B108" s="10"/>
      <c r="C108" s="16"/>
      <c r="D108" s="127">
        <v>22278.09</v>
      </c>
      <c r="F108" s="128" t="s">
        <v>275</v>
      </c>
      <c r="G108" s="129"/>
      <c r="H108" s="11">
        <v>380563</v>
      </c>
      <c r="I108" s="12">
        <f t="shared" si="3"/>
        <v>0.33244695487943476</v>
      </c>
    </row>
    <row r="109" spans="1:9" ht="15.75" x14ac:dyDescent="0.25">
      <c r="F109" s="128" t="s">
        <v>276</v>
      </c>
      <c r="G109" s="129"/>
      <c r="H109" s="11">
        <v>214928</v>
      </c>
      <c r="I109" s="12">
        <f t="shared" si="3"/>
        <v>0.18775382556456396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150501</v>
      </c>
      <c r="C112" s="12">
        <f>IF(AND($D$106&gt;0,$D$106&lt;&gt;"N/D")=TRUE,B112/$D$106,0)</f>
        <v>0.13154497453463543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479596</v>
      </c>
      <c r="C113" s="12">
        <f t="shared" ref="C113:C118" si="4">IF(AND($D$106&gt;0,$D$106&lt;&gt;"N/D")=TRUE,B113/$D$106,0)</f>
        <v>0.419189531012505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229565</v>
      </c>
      <c r="C114" s="12">
        <f t="shared" si="4"/>
        <v>0.2006506407202848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88057</v>
      </c>
      <c r="C115" s="12">
        <f t="shared" si="4"/>
        <v>7.6965972469261942E-2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77443</v>
      </c>
      <c r="C116" s="12">
        <f t="shared" si="4"/>
        <v>6.7688835707973849E-2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6776</v>
      </c>
      <c r="C117" s="12">
        <f t="shared" si="4"/>
        <v>5.9225436870631405E-3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112165</v>
      </c>
      <c r="C118" s="12">
        <f t="shared" si="4"/>
        <v>9.8037501868275839E-2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2017514</v>
      </c>
      <c r="C135" s="133">
        <f>C136+C137</f>
        <v>1</v>
      </c>
      <c r="G135" s="49" t="s">
        <v>277</v>
      </c>
      <c r="H135" s="131">
        <f>SUM(H136:H138)</f>
        <v>1063467</v>
      </c>
      <c r="I135" s="132">
        <f>SUM(I136:I138)</f>
        <v>1</v>
      </c>
    </row>
    <row r="136" spans="1:9" ht="15.75" x14ac:dyDescent="0.25">
      <c r="A136" s="50" t="s">
        <v>75</v>
      </c>
      <c r="B136" s="11">
        <v>1991083</v>
      </c>
      <c r="C136" s="24">
        <f>IF(AND($B$135&gt;0,$B$135&lt;&gt;"N/D")=TRUE,B136/$B$135,0)</f>
        <v>0.98689922349981218</v>
      </c>
      <c r="G136" s="50" t="s">
        <v>101</v>
      </c>
      <c r="H136" s="11">
        <v>534361</v>
      </c>
      <c r="I136" s="24">
        <f>IF(H135&gt;0,H136/$H$135,0)</f>
        <v>0.5024706925555753</v>
      </c>
    </row>
    <row r="137" spans="1:9" ht="15.75" x14ac:dyDescent="0.25">
      <c r="A137" s="50" t="s">
        <v>76</v>
      </c>
      <c r="B137" s="11">
        <v>26431</v>
      </c>
      <c r="C137" s="24">
        <f>IF(AND($B$135&gt;0,$B$135&lt;&gt;"N/D")=TRUE,B137/$B$135,0)</f>
        <v>1.3100776500187854E-2</v>
      </c>
      <c r="G137" s="50" t="s">
        <v>278</v>
      </c>
      <c r="H137" s="11">
        <v>331714</v>
      </c>
      <c r="I137" s="24">
        <f>IF(H136&gt;0,H137/$H$135,0)</f>
        <v>0.31191753011612022</v>
      </c>
    </row>
    <row r="138" spans="1:9" ht="15.75" x14ac:dyDescent="0.25">
      <c r="G138" s="50" t="s">
        <v>279</v>
      </c>
      <c r="H138" s="11">
        <v>197392</v>
      </c>
      <c r="I138" s="24">
        <f>IF(H137&gt;0,H138/$H$135,0)</f>
        <v>0.1856117773283045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219993</v>
      </c>
      <c r="C141" s="24">
        <f t="shared" ref="C141:C146" si="6">IF(AND($B$136&gt;0,$B$136&lt;&gt;"N/D")=TRUE,B141/$B$136,0)</f>
        <v>0.11048911572244853</v>
      </c>
      <c r="G141" s="26" t="s">
        <v>281</v>
      </c>
      <c r="H141" s="119">
        <v>822739</v>
      </c>
      <c r="I141" s="114">
        <f t="shared" ref="I141:I148" si="7">IF($B$58&gt;0,H141/$B$58,0)</f>
        <v>0.21916481041157984</v>
      </c>
    </row>
    <row r="142" spans="1:9" ht="15.75" x14ac:dyDescent="0.25">
      <c r="A142" s="43" t="s">
        <v>51</v>
      </c>
      <c r="B142" s="11">
        <v>1388715</v>
      </c>
      <c r="C142" s="24">
        <f t="shared" si="6"/>
        <v>0.69746715732091535</v>
      </c>
      <c r="G142" s="116" t="s">
        <v>282</v>
      </c>
      <c r="H142" s="118">
        <f>SUM(H143:H148)</f>
        <v>2931235</v>
      </c>
      <c r="I142" s="121">
        <f t="shared" si="7"/>
        <v>0.78083518958842013</v>
      </c>
    </row>
    <row r="143" spans="1:9" ht="15.75" x14ac:dyDescent="0.25">
      <c r="A143" s="43" t="s">
        <v>52</v>
      </c>
      <c r="B143" s="11">
        <v>74891</v>
      </c>
      <c r="C143" s="24">
        <f t="shared" si="6"/>
        <v>3.7613198445268226E-2</v>
      </c>
      <c r="G143" s="26" t="s">
        <v>288</v>
      </c>
      <c r="H143" s="119">
        <v>174460</v>
      </c>
      <c r="I143" s="114">
        <f t="shared" si="7"/>
        <v>4.6473417237306386E-2</v>
      </c>
    </row>
    <row r="144" spans="1:9" ht="15.75" x14ac:dyDescent="0.25">
      <c r="A144" s="43" t="s">
        <v>53</v>
      </c>
      <c r="B144" s="11">
        <v>307484</v>
      </c>
      <c r="C144" s="24">
        <f t="shared" si="6"/>
        <v>0.15443052851136793</v>
      </c>
      <c r="G144" s="26" t="s">
        <v>283</v>
      </c>
      <c r="H144" s="119">
        <v>1977012</v>
      </c>
      <c r="I144" s="114">
        <f t="shared" si="7"/>
        <v>0.52664509663625803</v>
      </c>
    </row>
    <row r="145" spans="1:9" ht="15.75" x14ac:dyDescent="0.25">
      <c r="A145" s="25" t="s">
        <v>14</v>
      </c>
      <c r="B145" s="31">
        <v>1164181</v>
      </c>
      <c r="C145" s="32">
        <f t="shared" si="6"/>
        <v>0.58469737323858417</v>
      </c>
      <c r="D145" s="52"/>
      <c r="G145" s="26" t="s">
        <v>284</v>
      </c>
      <c r="H145" s="119">
        <v>236106</v>
      </c>
      <c r="I145" s="114">
        <f t="shared" si="7"/>
        <v>6.2894948126971578E-2</v>
      </c>
    </row>
    <row r="146" spans="1:9" ht="15.75" x14ac:dyDescent="0.25">
      <c r="A146" s="25" t="s">
        <v>15</v>
      </c>
      <c r="B146" s="31">
        <v>826902</v>
      </c>
      <c r="C146" s="32">
        <f t="shared" si="6"/>
        <v>0.41530262676141577</v>
      </c>
      <c r="G146" s="26" t="s">
        <v>285</v>
      </c>
      <c r="H146" s="119">
        <v>13813</v>
      </c>
      <c r="I146" s="114">
        <f t="shared" si="7"/>
        <v>3.6795673065396829E-3</v>
      </c>
    </row>
    <row r="147" spans="1:9" x14ac:dyDescent="0.2">
      <c r="G147" s="26" t="s">
        <v>286</v>
      </c>
      <c r="H147" s="119">
        <v>510051</v>
      </c>
      <c r="I147" s="114">
        <f t="shared" si="7"/>
        <v>0.13586961444059015</v>
      </c>
    </row>
    <row r="148" spans="1:9" x14ac:dyDescent="0.2">
      <c r="G148" s="26" t="s">
        <v>287</v>
      </c>
      <c r="H148" s="119">
        <v>19793</v>
      </c>
      <c r="I148" s="114">
        <f t="shared" si="7"/>
        <v>5.2725458407543576E-3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8629.82</v>
      </c>
      <c r="E162" s="24">
        <f>IF(AND($D$107&gt;0,$D$107&lt;&gt;"N/D")=TRUE,D162/$D$107,0)</f>
        <v>0.1180999874781295</v>
      </c>
    </row>
    <row r="163" spans="1:9" ht="15.75" x14ac:dyDescent="0.2">
      <c r="A163" s="56" t="s">
        <v>55</v>
      </c>
      <c r="B163" s="28"/>
      <c r="C163" s="45"/>
      <c r="D163" s="57">
        <v>3492.85</v>
      </c>
      <c r="E163" s="23">
        <f t="shared" ref="E163:E173" si="8">IF(AND($D$107&gt;0,$D$107&lt;&gt;"N/D")=TRUE,D163/$D$107,0)</f>
        <v>4.7800016832678392E-2</v>
      </c>
    </row>
    <row r="164" spans="1:9" ht="15.75" x14ac:dyDescent="0.2">
      <c r="A164" s="51" t="s">
        <v>56</v>
      </c>
      <c r="B164" s="10"/>
      <c r="C164" s="16"/>
      <c r="D164" s="55">
        <v>7051.46</v>
      </c>
      <c r="E164" s="24">
        <f t="shared" si="8"/>
        <v>9.6499966129366663E-2</v>
      </c>
    </row>
    <row r="165" spans="1:9" ht="15.75" x14ac:dyDescent="0.2">
      <c r="A165" s="56" t="s">
        <v>57</v>
      </c>
      <c r="B165" s="28"/>
      <c r="C165" s="45"/>
      <c r="D165" s="57">
        <v>3492.85</v>
      </c>
      <c r="E165" s="23">
        <f t="shared" si="8"/>
        <v>4.7800016832678392E-2</v>
      </c>
    </row>
    <row r="166" spans="1:9" ht="15.75" x14ac:dyDescent="0.2">
      <c r="A166" s="51" t="s">
        <v>58</v>
      </c>
      <c r="B166" s="10"/>
      <c r="C166" s="16"/>
      <c r="D166" s="55">
        <v>1556.44</v>
      </c>
      <c r="E166" s="24">
        <f t="shared" si="8"/>
        <v>2.1300043860759538E-2</v>
      </c>
    </row>
    <row r="167" spans="1:9" ht="15.75" x14ac:dyDescent="0.2">
      <c r="A167" s="56" t="s">
        <v>59</v>
      </c>
      <c r="B167" s="28"/>
      <c r="C167" s="45"/>
      <c r="D167" s="57">
        <v>8585.98</v>
      </c>
      <c r="E167" s="23">
        <f t="shared" si="8"/>
        <v>0.1175000325021229</v>
      </c>
    </row>
    <row r="168" spans="1:9" ht="15.75" x14ac:dyDescent="0.2">
      <c r="A168" s="51" t="s">
        <v>63</v>
      </c>
      <c r="B168" s="10"/>
      <c r="C168" s="16"/>
      <c r="D168" s="55">
        <v>7285.29</v>
      </c>
      <c r="E168" s="24">
        <f t="shared" si="8"/>
        <v>9.9699954086474807E-2</v>
      </c>
    </row>
    <row r="169" spans="1:9" ht="15.75" x14ac:dyDescent="0.2">
      <c r="A169" s="56" t="s">
        <v>64</v>
      </c>
      <c r="B169" s="28"/>
      <c r="C169" s="45"/>
      <c r="D169" s="57">
        <v>3536.69</v>
      </c>
      <c r="E169" s="23">
        <f t="shared" si="8"/>
        <v>4.839997180868498E-2</v>
      </c>
    </row>
    <row r="170" spans="1:9" ht="15.75" x14ac:dyDescent="0.2">
      <c r="A170" s="51" t="s">
        <v>65</v>
      </c>
      <c r="B170" s="10"/>
      <c r="C170" s="16"/>
      <c r="D170" s="55">
        <v>6824.94</v>
      </c>
      <c r="E170" s="24">
        <f t="shared" si="8"/>
        <v>9.3400016285274209E-2</v>
      </c>
    </row>
    <row r="171" spans="1:9" ht="15.75" x14ac:dyDescent="0.2">
      <c r="A171" s="56" t="s">
        <v>66</v>
      </c>
      <c r="B171" s="28"/>
      <c r="C171" s="45"/>
      <c r="D171" s="57">
        <v>4493.9399999999996</v>
      </c>
      <c r="E171" s="23">
        <f t="shared" si="8"/>
        <v>6.1500037976164657E-2</v>
      </c>
    </row>
    <row r="172" spans="1:9" ht="15.75" x14ac:dyDescent="0.2">
      <c r="A172" s="51" t="s">
        <v>67</v>
      </c>
      <c r="B172" s="10"/>
      <c r="C172" s="16"/>
      <c r="D172" s="55">
        <v>1344.53</v>
      </c>
      <c r="E172" s="24">
        <f t="shared" si="8"/>
        <v>1.8400033391654688E-2</v>
      </c>
    </row>
    <row r="173" spans="1:9" ht="15.75" x14ac:dyDescent="0.2">
      <c r="A173" s="56" t="s">
        <v>68</v>
      </c>
      <c r="B173" s="28"/>
      <c r="C173" s="45"/>
      <c r="D173" s="57">
        <v>16777.37</v>
      </c>
      <c r="E173" s="23">
        <f t="shared" si="8"/>
        <v>0.2296000596670551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110542</v>
      </c>
      <c r="E177" s="78">
        <v>433965</v>
      </c>
      <c r="F177" s="79">
        <v>5857</v>
      </c>
      <c r="G177" s="79">
        <v>2817435.46</v>
      </c>
      <c r="H177" s="80">
        <v>1.0347999999999999</v>
      </c>
    </row>
    <row r="178" spans="1:8" x14ac:dyDescent="0.2">
      <c r="A178" s="214" t="s">
        <v>195</v>
      </c>
      <c r="B178" s="215"/>
      <c r="C178" s="216"/>
      <c r="D178" s="58">
        <v>265</v>
      </c>
      <c r="E178" s="58">
        <v>5456</v>
      </c>
      <c r="F178" s="59">
        <v>8563</v>
      </c>
      <c r="G178" s="59">
        <v>14817693.710000001</v>
      </c>
      <c r="H178" s="76">
        <v>0.29870000000000002</v>
      </c>
    </row>
    <row r="179" spans="1:8" ht="15" customHeight="1" x14ac:dyDescent="0.2">
      <c r="A179" s="225" t="s">
        <v>196</v>
      </c>
      <c r="B179" s="226"/>
      <c r="C179" s="227"/>
      <c r="D179" s="60">
        <v>9</v>
      </c>
      <c r="E179" s="60">
        <v>24</v>
      </c>
      <c r="F179" s="61">
        <v>10224</v>
      </c>
      <c r="G179" s="61">
        <v>8163293.3099999996</v>
      </c>
      <c r="H179" s="77">
        <v>9.0899999999999995E-2</v>
      </c>
    </row>
    <row r="180" spans="1:8" ht="15" customHeight="1" x14ac:dyDescent="0.2">
      <c r="A180" s="214" t="s">
        <v>197</v>
      </c>
      <c r="B180" s="215"/>
      <c r="C180" s="216"/>
      <c r="D180" s="58">
        <v>0</v>
      </c>
      <c r="E180" s="58">
        <v>0</v>
      </c>
      <c r="F180" s="59">
        <v>0</v>
      </c>
      <c r="G180" s="59">
        <v>0</v>
      </c>
      <c r="H180" s="76">
        <v>-1</v>
      </c>
    </row>
    <row r="181" spans="1:8" ht="15" customHeight="1" x14ac:dyDescent="0.2">
      <c r="A181" s="225" t="s">
        <v>93</v>
      </c>
      <c r="B181" s="226"/>
      <c r="C181" s="227"/>
      <c r="D181" s="60">
        <v>8591</v>
      </c>
      <c r="E181" s="60">
        <v>218097</v>
      </c>
      <c r="F181" s="61">
        <v>7151</v>
      </c>
      <c r="G181" s="61">
        <v>21720749.940000001</v>
      </c>
      <c r="H181" s="77">
        <v>1.0676000000000001</v>
      </c>
    </row>
    <row r="182" spans="1:8" ht="15" customHeight="1" x14ac:dyDescent="0.2">
      <c r="A182" s="214" t="s">
        <v>92</v>
      </c>
      <c r="B182" s="215"/>
      <c r="C182" s="216"/>
      <c r="D182" s="58">
        <v>496</v>
      </c>
      <c r="E182" s="58">
        <v>7703</v>
      </c>
      <c r="F182" s="59">
        <v>3953</v>
      </c>
      <c r="G182" s="59">
        <v>12080014.98</v>
      </c>
      <c r="H182" s="76">
        <v>0.1444</v>
      </c>
    </row>
    <row r="183" spans="1:8" ht="15" customHeight="1" x14ac:dyDescent="0.2">
      <c r="A183" s="225" t="s">
        <v>94</v>
      </c>
      <c r="B183" s="226"/>
      <c r="C183" s="227"/>
      <c r="D183" s="60">
        <v>3628</v>
      </c>
      <c r="E183" s="60">
        <v>19911</v>
      </c>
      <c r="F183" s="61">
        <v>7488</v>
      </c>
      <c r="G183" s="61">
        <v>6552510.29</v>
      </c>
      <c r="H183" s="77">
        <v>0.56869999999999998</v>
      </c>
    </row>
    <row r="184" spans="1:8" ht="15" customHeight="1" x14ac:dyDescent="0.2">
      <c r="A184" s="214" t="s">
        <v>95</v>
      </c>
      <c r="B184" s="215"/>
      <c r="C184" s="216"/>
      <c r="D184" s="58">
        <v>42948</v>
      </c>
      <c r="E184" s="58">
        <v>33926</v>
      </c>
      <c r="F184" s="59">
        <v>3666</v>
      </c>
      <c r="G184" s="59">
        <v>711942.29</v>
      </c>
      <c r="H184" s="76">
        <v>1.1834</v>
      </c>
    </row>
    <row r="185" spans="1:8" ht="15" customHeight="1" x14ac:dyDescent="0.2">
      <c r="A185" s="225" t="s">
        <v>199</v>
      </c>
      <c r="B185" s="226"/>
      <c r="C185" s="227"/>
      <c r="D185" s="60">
        <v>12752</v>
      </c>
      <c r="E185" s="60">
        <v>26488</v>
      </c>
      <c r="F185" s="61">
        <v>2696</v>
      </c>
      <c r="G185" s="61">
        <v>1045295.45</v>
      </c>
      <c r="H185" s="77">
        <v>1.2119</v>
      </c>
    </row>
    <row r="186" spans="1:8" ht="15" customHeight="1" x14ac:dyDescent="0.2">
      <c r="A186" s="214" t="s">
        <v>200</v>
      </c>
      <c r="B186" s="215"/>
      <c r="C186" s="216"/>
      <c r="D186" s="58">
        <v>2649</v>
      </c>
      <c r="E186" s="58">
        <v>43058</v>
      </c>
      <c r="F186" s="59">
        <v>4208</v>
      </c>
      <c r="G186" s="59">
        <v>3213373.37</v>
      </c>
      <c r="H186" s="76">
        <v>0.6724</v>
      </c>
    </row>
    <row r="187" spans="1:8" ht="15" customHeight="1" x14ac:dyDescent="0.2">
      <c r="A187" s="225" t="s">
        <v>96</v>
      </c>
      <c r="B187" s="226"/>
      <c r="C187" s="227"/>
      <c r="D187" s="60">
        <v>0</v>
      </c>
      <c r="E187" s="60">
        <v>0</v>
      </c>
      <c r="F187" s="61">
        <v>0</v>
      </c>
      <c r="G187" s="61">
        <v>0</v>
      </c>
      <c r="H187" s="77">
        <v>-1</v>
      </c>
    </row>
    <row r="188" spans="1:8" ht="15" customHeight="1" x14ac:dyDescent="0.2">
      <c r="A188" s="214" t="s">
        <v>201</v>
      </c>
      <c r="B188" s="215"/>
      <c r="C188" s="216"/>
      <c r="D188" s="58">
        <v>1508</v>
      </c>
      <c r="E188" s="58">
        <v>12077</v>
      </c>
      <c r="F188" s="59">
        <v>2670</v>
      </c>
      <c r="G188" s="59">
        <v>1838874.34</v>
      </c>
      <c r="H188" s="76">
        <v>3.5937999999999999</v>
      </c>
    </row>
    <row r="189" spans="1:8" ht="15" customHeight="1" x14ac:dyDescent="0.2">
      <c r="A189" s="225" t="s">
        <v>202</v>
      </c>
      <c r="B189" s="226"/>
      <c r="C189" s="227"/>
      <c r="D189" s="60">
        <v>1417</v>
      </c>
      <c r="E189" s="60">
        <v>5110</v>
      </c>
      <c r="F189" s="61">
        <v>6801</v>
      </c>
      <c r="G189" s="61">
        <v>3590370.04</v>
      </c>
      <c r="H189" s="77">
        <v>1.0993999999999999</v>
      </c>
    </row>
    <row r="190" spans="1:8" ht="15" customHeight="1" x14ac:dyDescent="0.2">
      <c r="A190" s="214" t="s">
        <v>203</v>
      </c>
      <c r="B190" s="215"/>
      <c r="C190" s="216"/>
      <c r="D190" s="58">
        <v>1314</v>
      </c>
      <c r="E190" s="58">
        <v>3953</v>
      </c>
      <c r="F190" s="59">
        <v>4474</v>
      </c>
      <c r="G190" s="59">
        <v>1249741.1000000001</v>
      </c>
      <c r="H190" s="76">
        <v>2.5613000000000001</v>
      </c>
    </row>
    <row r="191" spans="1:8" ht="15" customHeight="1" x14ac:dyDescent="0.2">
      <c r="A191" s="225" t="s">
        <v>204</v>
      </c>
      <c r="B191" s="226"/>
      <c r="C191" s="227"/>
      <c r="D191" s="60">
        <v>202</v>
      </c>
      <c r="E191" s="60">
        <v>3077</v>
      </c>
      <c r="F191" s="61">
        <v>6315</v>
      </c>
      <c r="G191" s="61">
        <v>23320188.41</v>
      </c>
      <c r="H191" s="77">
        <v>1.4267000000000001</v>
      </c>
    </row>
    <row r="192" spans="1:8" ht="15" customHeight="1" x14ac:dyDescent="0.2">
      <c r="A192" s="214" t="s">
        <v>205</v>
      </c>
      <c r="B192" s="215"/>
      <c r="C192" s="216"/>
      <c r="D192" s="58">
        <v>2435</v>
      </c>
      <c r="E192" s="58">
        <v>3376</v>
      </c>
      <c r="F192" s="59">
        <v>5553</v>
      </c>
      <c r="G192" s="59">
        <v>1007370.3</v>
      </c>
      <c r="H192" s="76">
        <v>0.97540000000000004</v>
      </c>
    </row>
    <row r="193" spans="1:9" ht="15" customHeight="1" x14ac:dyDescent="0.2">
      <c r="A193" s="225" t="s">
        <v>206</v>
      </c>
      <c r="B193" s="226"/>
      <c r="C193" s="227"/>
      <c r="D193" s="60">
        <v>3459</v>
      </c>
      <c r="E193" s="60">
        <v>5538</v>
      </c>
      <c r="F193" s="61">
        <v>3313</v>
      </c>
      <c r="G193" s="61">
        <v>679873.73</v>
      </c>
      <c r="H193" s="77">
        <v>2.1448</v>
      </c>
    </row>
    <row r="194" spans="1:9" ht="15" customHeight="1" x14ac:dyDescent="0.2">
      <c r="A194" s="214" t="s">
        <v>207</v>
      </c>
      <c r="B194" s="215"/>
      <c r="C194" s="216"/>
      <c r="D194" s="58">
        <v>7206</v>
      </c>
      <c r="E194" s="58">
        <v>12173</v>
      </c>
      <c r="F194" s="59">
        <v>3618</v>
      </c>
      <c r="G194" s="59">
        <v>693956.41</v>
      </c>
      <c r="H194" s="76">
        <v>6.3731</v>
      </c>
    </row>
    <row r="195" spans="1:9" ht="15" customHeight="1" x14ac:dyDescent="0.2">
      <c r="A195" s="225" t="s">
        <v>208</v>
      </c>
      <c r="B195" s="226"/>
      <c r="C195" s="227"/>
      <c r="D195" s="60">
        <v>955</v>
      </c>
      <c r="E195" s="60">
        <v>7290</v>
      </c>
      <c r="F195" s="61">
        <v>6885</v>
      </c>
      <c r="G195" s="61">
        <v>5986211.9699999997</v>
      </c>
      <c r="H195" s="77">
        <v>0.46360000000000001</v>
      </c>
    </row>
    <row r="196" spans="1:9" ht="15" customHeight="1" x14ac:dyDescent="0.2">
      <c r="A196" s="214" t="s">
        <v>97</v>
      </c>
      <c r="B196" s="215"/>
      <c r="C196" s="216"/>
      <c r="D196" s="58">
        <v>20708</v>
      </c>
      <c r="E196" s="58">
        <v>26708</v>
      </c>
      <c r="F196" s="59">
        <v>5352</v>
      </c>
      <c r="G196" s="59">
        <v>430933.75</v>
      </c>
      <c r="H196" s="76">
        <v>1.0021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505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15432.72</v>
      </c>
      <c r="E205" s="182">
        <v>15599.95</v>
      </c>
      <c r="F205" s="182">
        <v>16221.95</v>
      </c>
      <c r="G205" s="182">
        <v>16422.11</v>
      </c>
      <c r="H205" s="182">
        <v>14331.32</v>
      </c>
      <c r="I205" s="182">
        <v>14460.01</v>
      </c>
    </row>
    <row r="206" spans="1:9" ht="15" customHeight="1" x14ac:dyDescent="0.2">
      <c r="A206" s="214" t="s">
        <v>383</v>
      </c>
      <c r="B206" s="215"/>
      <c r="C206" s="216"/>
      <c r="D206" s="183">
        <v>11424.36</v>
      </c>
      <c r="E206" s="183">
        <v>14805.57</v>
      </c>
      <c r="F206" s="183">
        <v>11916.24</v>
      </c>
      <c r="G206" s="183">
        <v>15393.84</v>
      </c>
      <c r="H206" s="183">
        <v>10477.39</v>
      </c>
      <c r="I206" s="183">
        <v>13324.97</v>
      </c>
    </row>
    <row r="207" spans="1:9" ht="15" customHeight="1" x14ac:dyDescent="0.2">
      <c r="A207" s="225" t="s">
        <v>384</v>
      </c>
      <c r="B207" s="226"/>
      <c r="C207" s="227"/>
      <c r="D207" s="184">
        <v>15234.05</v>
      </c>
      <c r="E207" s="184">
        <v>15234.05</v>
      </c>
      <c r="F207" s="184">
        <v>15280.92</v>
      </c>
      <c r="G207" s="184">
        <v>15280.92</v>
      </c>
      <c r="H207" s="184">
        <v>14943.19</v>
      </c>
      <c r="I207" s="184">
        <v>14943.19</v>
      </c>
    </row>
    <row r="208" spans="1:9" ht="15" customHeight="1" x14ac:dyDescent="0.2">
      <c r="A208" s="214" t="s">
        <v>385</v>
      </c>
      <c r="B208" s="215"/>
      <c r="C208" s="216"/>
      <c r="D208" s="183">
        <v>16920.11</v>
      </c>
      <c r="E208" s="183">
        <v>16920.11</v>
      </c>
      <c r="F208" s="183">
        <v>18576.64</v>
      </c>
      <c r="G208" s="183">
        <v>18576.64</v>
      </c>
      <c r="H208" s="183">
        <v>14853.92</v>
      </c>
      <c r="I208" s="183">
        <v>14853.92</v>
      </c>
    </row>
    <row r="209" spans="1:9" ht="15" customHeight="1" x14ac:dyDescent="0.2">
      <c r="A209" s="225" t="s">
        <v>386</v>
      </c>
      <c r="B209" s="226"/>
      <c r="C209" s="227"/>
      <c r="D209" s="184">
        <v>11818.83</v>
      </c>
      <c r="E209" s="184">
        <v>11815.9</v>
      </c>
      <c r="F209" s="184">
        <v>11732.37</v>
      </c>
      <c r="G209" s="184">
        <v>11729.29</v>
      </c>
      <c r="H209" s="184">
        <v>12276.46</v>
      </c>
      <c r="I209" s="184">
        <v>12274.38</v>
      </c>
    </row>
    <row r="210" spans="1:9" ht="15" customHeight="1" x14ac:dyDescent="0.2">
      <c r="A210" s="214" t="s">
        <v>387</v>
      </c>
      <c r="B210" s="215"/>
      <c r="C210" s="216"/>
      <c r="D210" s="183">
        <v>38174.9</v>
      </c>
      <c r="E210" s="183">
        <v>38174.9</v>
      </c>
      <c r="F210" s="183">
        <v>38628.43</v>
      </c>
      <c r="G210" s="183">
        <v>38628.43</v>
      </c>
      <c r="H210" s="183">
        <v>36828.47</v>
      </c>
      <c r="I210" s="183">
        <v>36828.47</v>
      </c>
    </row>
    <row r="211" spans="1:9" ht="15" customHeight="1" x14ac:dyDescent="0.2">
      <c r="A211" s="225" t="s">
        <v>388</v>
      </c>
      <c r="B211" s="226"/>
      <c r="C211" s="227"/>
      <c r="D211" s="184">
        <v>13816.02</v>
      </c>
      <c r="E211" s="184">
        <v>13816.02</v>
      </c>
      <c r="F211" s="184">
        <v>14440.68</v>
      </c>
      <c r="G211" s="184">
        <v>14440.68</v>
      </c>
      <c r="H211" s="184">
        <v>12938.39</v>
      </c>
      <c r="I211" s="184">
        <v>12938.39</v>
      </c>
    </row>
    <row r="212" spans="1:9" ht="15" customHeight="1" x14ac:dyDescent="0.2">
      <c r="A212" s="214" t="s">
        <v>389</v>
      </c>
      <c r="B212" s="215"/>
      <c r="C212" s="216"/>
      <c r="D212" s="183">
        <v>16135.27</v>
      </c>
      <c r="E212" s="183">
        <v>16136.51</v>
      </c>
      <c r="F212" s="183">
        <v>15998.39</v>
      </c>
      <c r="G212" s="183">
        <v>15999.58</v>
      </c>
      <c r="H212" s="183">
        <v>16515.61</v>
      </c>
      <c r="I212" s="183">
        <v>16517.009999999998</v>
      </c>
    </row>
    <row r="213" spans="1:9" ht="15" customHeight="1" x14ac:dyDescent="0.2">
      <c r="A213" s="225" t="s">
        <v>390</v>
      </c>
      <c r="B213" s="226"/>
      <c r="C213" s="227"/>
      <c r="D213" s="184">
        <v>12777.6</v>
      </c>
      <c r="E213" s="184">
        <v>12777.6</v>
      </c>
      <c r="F213" s="184">
        <v>12985.34</v>
      </c>
      <c r="G213" s="184">
        <v>12985.34</v>
      </c>
      <c r="H213" s="184">
        <v>12488.65</v>
      </c>
      <c r="I213" s="184">
        <v>12488.65</v>
      </c>
    </row>
    <row r="214" spans="1:9" ht="15" customHeight="1" x14ac:dyDescent="0.2">
      <c r="A214" s="214" t="s">
        <v>391</v>
      </c>
      <c r="B214" s="215"/>
      <c r="C214" s="216"/>
      <c r="D214" s="183">
        <v>18514.580000000002</v>
      </c>
      <c r="E214" s="183">
        <v>18514.580000000002</v>
      </c>
      <c r="F214" s="183">
        <v>20405.37</v>
      </c>
      <c r="G214" s="183">
        <v>20405.37</v>
      </c>
      <c r="H214" s="183">
        <v>17342.689999999999</v>
      </c>
      <c r="I214" s="183">
        <v>17342.689999999999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506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1032860</v>
      </c>
      <c r="E220" s="58">
        <v>935392</v>
      </c>
      <c r="F220" s="58">
        <v>601702</v>
      </c>
      <c r="G220" s="58">
        <v>536073</v>
      </c>
      <c r="H220" s="58">
        <v>431158</v>
      </c>
      <c r="I220" s="58">
        <v>399319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2</v>
      </c>
      <c r="E222" s="58">
        <v>1</v>
      </c>
      <c r="F222" s="58">
        <v>2</v>
      </c>
      <c r="G222" s="58">
        <v>1</v>
      </c>
      <c r="H222" s="58">
        <v>0</v>
      </c>
      <c r="I222" s="58">
        <v>0</v>
      </c>
    </row>
    <row r="223" spans="1:9" ht="15" customHeight="1" x14ac:dyDescent="0.2">
      <c r="A223" s="208" t="s">
        <v>403</v>
      </c>
      <c r="B223" s="209"/>
      <c r="C223" s="209"/>
      <c r="D223" s="181">
        <v>30486</v>
      </c>
      <c r="E223" s="58">
        <v>27090</v>
      </c>
      <c r="F223" s="58">
        <v>18268</v>
      </c>
      <c r="G223" s="58">
        <v>15918</v>
      </c>
      <c r="H223" s="58">
        <v>12218</v>
      </c>
      <c r="I223" s="58">
        <v>11172</v>
      </c>
    </row>
    <row r="224" spans="1:9" ht="15" customHeight="1" x14ac:dyDescent="0.2">
      <c r="A224" s="208" t="s">
        <v>404</v>
      </c>
      <c r="B224" s="209"/>
      <c r="C224" s="209"/>
      <c r="D224" s="181">
        <v>326412</v>
      </c>
      <c r="E224" s="58">
        <v>294002</v>
      </c>
      <c r="F224" s="58">
        <v>189750</v>
      </c>
      <c r="G224" s="58">
        <v>168247</v>
      </c>
      <c r="H224" s="58">
        <v>136662</v>
      </c>
      <c r="I224" s="58">
        <v>125755</v>
      </c>
    </row>
    <row r="225" spans="1:9" ht="15" customHeight="1" x14ac:dyDescent="0.2">
      <c r="A225" s="208" t="s">
        <v>405</v>
      </c>
      <c r="B225" s="209"/>
      <c r="C225" s="209"/>
      <c r="D225" s="181">
        <v>283051</v>
      </c>
      <c r="E225" s="58">
        <v>255235</v>
      </c>
      <c r="F225" s="58">
        <v>162755</v>
      </c>
      <c r="G225" s="58">
        <v>144429</v>
      </c>
      <c r="H225" s="58">
        <v>120296</v>
      </c>
      <c r="I225" s="58">
        <v>110806</v>
      </c>
    </row>
    <row r="226" spans="1:9" ht="15" customHeight="1" x14ac:dyDescent="0.2">
      <c r="A226" s="208" t="s">
        <v>406</v>
      </c>
      <c r="B226" s="209"/>
      <c r="C226" s="209"/>
      <c r="D226" s="181">
        <v>224980</v>
      </c>
      <c r="E226" s="58">
        <v>205072</v>
      </c>
      <c r="F226" s="58">
        <v>128600</v>
      </c>
      <c r="G226" s="58">
        <v>115171</v>
      </c>
      <c r="H226" s="58">
        <v>96380</v>
      </c>
      <c r="I226" s="58">
        <v>89901</v>
      </c>
    </row>
    <row r="227" spans="1:9" ht="15" customHeight="1" x14ac:dyDescent="0.2">
      <c r="A227" s="208" t="s">
        <v>407</v>
      </c>
      <c r="B227" s="209"/>
      <c r="C227" s="209"/>
      <c r="D227" s="181">
        <v>140687</v>
      </c>
      <c r="E227" s="58">
        <v>129520</v>
      </c>
      <c r="F227" s="58">
        <v>84116</v>
      </c>
      <c r="G227" s="58">
        <v>76240</v>
      </c>
      <c r="H227" s="58">
        <v>56571</v>
      </c>
      <c r="I227" s="58">
        <v>53280</v>
      </c>
    </row>
    <row r="228" spans="1:9" ht="15" customHeight="1" x14ac:dyDescent="0.2">
      <c r="A228" s="208" t="s">
        <v>408</v>
      </c>
      <c r="B228" s="209"/>
      <c r="C228" s="209"/>
      <c r="D228" s="181">
        <v>24873</v>
      </c>
      <c r="E228" s="58">
        <v>22410</v>
      </c>
      <c r="F228" s="58">
        <v>16469</v>
      </c>
      <c r="G228" s="58">
        <v>14575</v>
      </c>
      <c r="H228" s="58">
        <v>8404</v>
      </c>
      <c r="I228" s="58">
        <v>7835</v>
      </c>
    </row>
    <row r="229" spans="1:9" ht="15" customHeight="1" x14ac:dyDescent="0.2">
      <c r="A229" s="208" t="s">
        <v>409</v>
      </c>
      <c r="B229" s="209"/>
      <c r="C229" s="209"/>
      <c r="D229" s="181">
        <v>2369</v>
      </c>
      <c r="E229" s="58">
        <v>2062</v>
      </c>
      <c r="F229" s="58">
        <v>1742</v>
      </c>
      <c r="G229" s="58">
        <v>1492</v>
      </c>
      <c r="H229" s="58">
        <v>627</v>
      </c>
      <c r="I229" s="58">
        <v>570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0</v>
      </c>
      <c r="E231" s="58">
        <v>0</v>
      </c>
      <c r="F231" s="58">
        <v>0</v>
      </c>
      <c r="G231" s="58">
        <v>0</v>
      </c>
      <c r="H231" s="58">
        <v>0</v>
      </c>
      <c r="I231" s="58">
        <v>0</v>
      </c>
    </row>
    <row r="232" spans="1:9" ht="15" customHeight="1" x14ac:dyDescent="0.2">
      <c r="A232" s="208" t="s">
        <v>412</v>
      </c>
      <c r="B232" s="209"/>
      <c r="C232" s="209"/>
      <c r="D232" s="181">
        <v>422693</v>
      </c>
      <c r="E232" s="58">
        <v>374892</v>
      </c>
      <c r="F232" s="58">
        <v>234649</v>
      </c>
      <c r="G232" s="58">
        <v>202719</v>
      </c>
      <c r="H232" s="58">
        <v>188044</v>
      </c>
      <c r="I232" s="58">
        <v>172173</v>
      </c>
    </row>
    <row r="233" spans="1:9" ht="15" customHeight="1" x14ac:dyDescent="0.2">
      <c r="A233" s="208" t="s">
        <v>413</v>
      </c>
      <c r="B233" s="209"/>
      <c r="C233" s="209"/>
      <c r="D233" s="181">
        <v>487225</v>
      </c>
      <c r="E233" s="58">
        <v>446877</v>
      </c>
      <c r="F233" s="58">
        <v>281560</v>
      </c>
      <c r="G233" s="58">
        <v>254537</v>
      </c>
      <c r="H233" s="58">
        <v>205665</v>
      </c>
      <c r="I233" s="58">
        <v>192340</v>
      </c>
    </row>
    <row r="234" spans="1:9" ht="15" customHeight="1" x14ac:dyDescent="0.2">
      <c r="A234" s="208" t="s">
        <v>414</v>
      </c>
      <c r="B234" s="209"/>
      <c r="C234" s="209"/>
      <c r="D234" s="181">
        <v>84983</v>
      </c>
      <c r="E234" s="58">
        <v>77574</v>
      </c>
      <c r="F234" s="58">
        <v>58080</v>
      </c>
      <c r="G234" s="58">
        <v>52892</v>
      </c>
      <c r="H234" s="58">
        <v>26903</v>
      </c>
      <c r="I234" s="58">
        <v>24682</v>
      </c>
    </row>
    <row r="235" spans="1:9" ht="15" customHeight="1" x14ac:dyDescent="0.2">
      <c r="A235" s="208" t="s">
        <v>415</v>
      </c>
      <c r="B235" s="209"/>
      <c r="C235" s="209"/>
      <c r="D235" s="181">
        <v>37455</v>
      </c>
      <c r="E235" s="58">
        <v>35545</v>
      </c>
      <c r="F235" s="58">
        <v>27176</v>
      </c>
      <c r="G235" s="58">
        <v>25688</v>
      </c>
      <c r="H235" s="58">
        <v>10279</v>
      </c>
      <c r="I235" s="58">
        <v>9857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504</v>
      </c>
      <c r="E238" s="58">
        <v>504</v>
      </c>
      <c r="F238" s="58">
        <v>237</v>
      </c>
      <c r="G238" s="58">
        <v>237</v>
      </c>
      <c r="H238" s="58">
        <v>267</v>
      </c>
      <c r="I238" s="58">
        <v>267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11410</v>
      </c>
      <c r="E240" s="58">
        <v>10997</v>
      </c>
      <c r="F240" s="58">
        <v>6069</v>
      </c>
      <c r="G240" s="58">
        <v>5788</v>
      </c>
      <c r="H240" s="58">
        <v>5341</v>
      </c>
      <c r="I240" s="58">
        <v>5209</v>
      </c>
    </row>
    <row r="241" spans="1:9" ht="15" customHeight="1" x14ac:dyDescent="0.2">
      <c r="A241" s="208" t="s">
        <v>421</v>
      </c>
      <c r="B241" s="209"/>
      <c r="C241" s="209"/>
      <c r="D241" s="181">
        <v>47877</v>
      </c>
      <c r="E241" s="58">
        <v>45553</v>
      </c>
      <c r="F241" s="58">
        <v>27813</v>
      </c>
      <c r="G241" s="58">
        <v>26079</v>
      </c>
      <c r="H241" s="58">
        <v>20064</v>
      </c>
      <c r="I241" s="58">
        <v>19474</v>
      </c>
    </row>
    <row r="242" spans="1:9" ht="15" customHeight="1" x14ac:dyDescent="0.2">
      <c r="A242" s="208" t="s">
        <v>422</v>
      </c>
      <c r="B242" s="209"/>
      <c r="C242" s="209"/>
      <c r="D242" s="181">
        <v>195540</v>
      </c>
      <c r="E242" s="58">
        <v>177101</v>
      </c>
      <c r="F242" s="58">
        <v>122199</v>
      </c>
      <c r="G242" s="58">
        <v>108212</v>
      </c>
      <c r="H242" s="58">
        <v>73341</v>
      </c>
      <c r="I242" s="58">
        <v>68889</v>
      </c>
    </row>
    <row r="243" spans="1:9" ht="15" customHeight="1" x14ac:dyDescent="0.2">
      <c r="A243" s="208" t="s">
        <v>423</v>
      </c>
      <c r="B243" s="209"/>
      <c r="C243" s="209"/>
      <c r="D243" s="181">
        <v>197424</v>
      </c>
      <c r="E243" s="58">
        <v>175367</v>
      </c>
      <c r="F243" s="58">
        <v>124959</v>
      </c>
      <c r="G243" s="58">
        <v>110361</v>
      </c>
      <c r="H243" s="58">
        <v>72465</v>
      </c>
      <c r="I243" s="58">
        <v>65006</v>
      </c>
    </row>
    <row r="244" spans="1:9" ht="15" customHeight="1" x14ac:dyDescent="0.2">
      <c r="A244" s="208" t="s">
        <v>424</v>
      </c>
      <c r="B244" s="209"/>
      <c r="C244" s="209"/>
      <c r="D244" s="181">
        <v>104626</v>
      </c>
      <c r="E244" s="58">
        <v>90945</v>
      </c>
      <c r="F244" s="58">
        <v>63332</v>
      </c>
      <c r="G244" s="58">
        <v>54122</v>
      </c>
      <c r="H244" s="58">
        <v>41294</v>
      </c>
      <c r="I244" s="58">
        <v>36823</v>
      </c>
    </row>
    <row r="245" spans="1:9" ht="15" customHeight="1" x14ac:dyDescent="0.2">
      <c r="A245" s="208" t="s">
        <v>425</v>
      </c>
      <c r="B245" s="209"/>
      <c r="C245" s="209"/>
      <c r="D245" s="181">
        <v>114418</v>
      </c>
      <c r="E245" s="58">
        <v>104338</v>
      </c>
      <c r="F245" s="58">
        <v>64949</v>
      </c>
      <c r="G245" s="58">
        <v>58502</v>
      </c>
      <c r="H245" s="58">
        <v>49469</v>
      </c>
      <c r="I245" s="58">
        <v>45836</v>
      </c>
    </row>
    <row r="246" spans="1:9" ht="15" customHeight="1" x14ac:dyDescent="0.2">
      <c r="A246" s="208" t="s">
        <v>426</v>
      </c>
      <c r="B246" s="209"/>
      <c r="C246" s="209"/>
      <c r="D246" s="181">
        <v>361565</v>
      </c>
      <c r="E246" s="58">
        <v>331091</v>
      </c>
      <c r="F246" s="58">
        <v>192381</v>
      </c>
      <c r="G246" s="58">
        <v>173009</v>
      </c>
      <c r="H246" s="58">
        <v>169184</v>
      </c>
      <c r="I246" s="58">
        <v>158082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43837</v>
      </c>
      <c r="E248" s="58">
        <v>13598</v>
      </c>
      <c r="F248" s="58">
        <v>6069</v>
      </c>
      <c r="G248" s="58">
        <v>5788</v>
      </c>
      <c r="H248" s="58">
        <v>14986</v>
      </c>
      <c r="I248" s="58">
        <v>3995</v>
      </c>
    </row>
    <row r="249" spans="1:9" ht="15" customHeight="1" x14ac:dyDescent="0.2">
      <c r="A249" s="208" t="s">
        <v>429</v>
      </c>
      <c r="B249" s="209"/>
      <c r="C249" s="209"/>
      <c r="D249" s="181">
        <v>944</v>
      </c>
      <c r="E249" s="58">
        <v>833</v>
      </c>
      <c r="F249" s="58">
        <v>27813</v>
      </c>
      <c r="G249" s="58">
        <v>26079</v>
      </c>
      <c r="H249" s="58">
        <v>131</v>
      </c>
      <c r="I249" s="58">
        <v>121</v>
      </c>
    </row>
    <row r="250" spans="1:9" ht="15" customHeight="1" x14ac:dyDescent="0.2">
      <c r="A250" s="208" t="s">
        <v>430</v>
      </c>
      <c r="B250" s="209"/>
      <c r="C250" s="209"/>
      <c r="D250" s="181">
        <v>479020</v>
      </c>
      <c r="E250" s="58">
        <v>456746</v>
      </c>
      <c r="F250" s="58">
        <v>122199</v>
      </c>
      <c r="G250" s="58">
        <v>108212</v>
      </c>
      <c r="H250" s="58">
        <v>213154</v>
      </c>
      <c r="I250" s="58">
        <v>205621</v>
      </c>
    </row>
    <row r="251" spans="1:9" ht="15" customHeight="1" x14ac:dyDescent="0.2">
      <c r="A251" s="208" t="s">
        <v>431</v>
      </c>
      <c r="B251" s="209"/>
      <c r="C251" s="209"/>
      <c r="D251" s="181">
        <v>53731</v>
      </c>
      <c r="E251" s="58">
        <v>38193</v>
      </c>
      <c r="F251" s="58">
        <v>124959</v>
      </c>
      <c r="G251" s="58">
        <v>110361</v>
      </c>
      <c r="H251" s="58">
        <v>8538</v>
      </c>
      <c r="I251" s="58">
        <v>7168</v>
      </c>
    </row>
    <row r="252" spans="1:9" ht="15" customHeight="1" x14ac:dyDescent="0.2">
      <c r="A252" s="208" t="s">
        <v>432</v>
      </c>
      <c r="B252" s="209"/>
      <c r="C252" s="209"/>
      <c r="D252" s="181">
        <v>4576</v>
      </c>
      <c r="E252" s="58">
        <v>3347</v>
      </c>
      <c r="F252" s="58">
        <v>63332</v>
      </c>
      <c r="G252" s="58">
        <v>54122</v>
      </c>
      <c r="H252" s="58">
        <v>1153</v>
      </c>
      <c r="I252" s="58">
        <v>837</v>
      </c>
    </row>
    <row r="253" spans="1:9" ht="15" customHeight="1" x14ac:dyDescent="0.2">
      <c r="A253" s="208" t="s">
        <v>433</v>
      </c>
      <c r="B253" s="209"/>
      <c r="C253" s="209"/>
      <c r="D253" s="181">
        <v>169431</v>
      </c>
      <c r="E253" s="58">
        <v>161324</v>
      </c>
      <c r="F253" s="58">
        <v>64949</v>
      </c>
      <c r="G253" s="58">
        <v>58502</v>
      </c>
      <c r="H253" s="58">
        <v>70451</v>
      </c>
      <c r="I253" s="58">
        <v>67433</v>
      </c>
    </row>
    <row r="254" spans="1:9" ht="15" customHeight="1" x14ac:dyDescent="0.2">
      <c r="A254" s="208" t="s">
        <v>434</v>
      </c>
      <c r="B254" s="209"/>
      <c r="C254" s="209"/>
      <c r="D254" s="181">
        <v>54980</v>
      </c>
      <c r="E254" s="58">
        <v>50426</v>
      </c>
      <c r="F254" s="58">
        <v>192381</v>
      </c>
      <c r="G254" s="58">
        <v>173009</v>
      </c>
      <c r="H254" s="58">
        <v>14550</v>
      </c>
      <c r="I254" s="58">
        <v>13197</v>
      </c>
    </row>
    <row r="255" spans="1:9" ht="15" customHeight="1" x14ac:dyDescent="0.2">
      <c r="A255" s="208" t="s">
        <v>435</v>
      </c>
      <c r="B255" s="209"/>
      <c r="C255" s="209"/>
      <c r="D255" s="181">
        <v>158399</v>
      </c>
      <c r="E255" s="58">
        <v>151738</v>
      </c>
      <c r="F255" s="58">
        <v>0</v>
      </c>
      <c r="G255" s="58">
        <v>0</v>
      </c>
      <c r="H255" s="58">
        <v>66250</v>
      </c>
      <c r="I255" s="58">
        <v>63494</v>
      </c>
    </row>
    <row r="256" spans="1:9" x14ac:dyDescent="0.2">
      <c r="A256" s="208" t="s">
        <v>436</v>
      </c>
      <c r="B256" s="209"/>
      <c r="C256" s="209"/>
      <c r="D256" s="181">
        <v>67942</v>
      </c>
      <c r="E256" s="58">
        <v>59187</v>
      </c>
      <c r="F256" s="58">
        <v>0</v>
      </c>
      <c r="G256" s="58">
        <v>0</v>
      </c>
      <c r="H256" s="58">
        <v>41945</v>
      </c>
      <c r="I256" s="58">
        <v>37453</v>
      </c>
    </row>
    <row r="257" spans="1:9" ht="15.75" x14ac:dyDescent="0.25">
      <c r="A257" s="46" t="s">
        <v>507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98079</v>
      </c>
      <c r="E259" s="78">
        <f>SUM(E260:E299)</f>
        <v>109509</v>
      </c>
      <c r="F259" s="83">
        <v>2602.2399999999998</v>
      </c>
      <c r="G259" s="83">
        <v>2905.53</v>
      </c>
      <c r="H259" s="84">
        <f>IF(D259&gt;0,E259/D259-1,"N/A")</f>
        <v>0.11653870859205329</v>
      </c>
      <c r="I259" s="84">
        <f>IF(F259&gt;0,G259/F259-1,"N/A")</f>
        <v>0.11654958804722093</v>
      </c>
    </row>
    <row r="260" spans="1:9" ht="15.75" customHeight="1" x14ac:dyDescent="0.2">
      <c r="A260" s="138" t="s">
        <v>212</v>
      </c>
      <c r="B260" s="106"/>
      <c r="C260" s="107"/>
      <c r="D260" s="58">
        <v>518</v>
      </c>
      <c r="E260" s="58">
        <v>496</v>
      </c>
      <c r="F260" s="81">
        <v>13.74</v>
      </c>
      <c r="G260" s="81">
        <v>13.16</v>
      </c>
      <c r="H260" s="62">
        <f>IF(D260&gt;0,E260/D260-1,"N/A")</f>
        <v>-4.2471042471042497E-2</v>
      </c>
      <c r="I260" s="62">
        <f>IF(F260&gt;0,G260/F260-1,"N/A")</f>
        <v>-4.2212518195050897E-2</v>
      </c>
    </row>
    <row r="261" spans="1:9" ht="15.75" customHeight="1" x14ac:dyDescent="0.2">
      <c r="A261" s="139" t="s">
        <v>290</v>
      </c>
      <c r="B261" s="108"/>
      <c r="C261" s="109"/>
      <c r="D261" s="60">
        <v>7912</v>
      </c>
      <c r="E261" s="60">
        <v>8066</v>
      </c>
      <c r="F261" s="82">
        <v>209.92</v>
      </c>
      <c r="G261" s="82">
        <v>214.01</v>
      </c>
      <c r="H261" s="63">
        <f>IF(D261&gt;0,E261/D261-1,"N/A")</f>
        <v>1.9464105156723921E-2</v>
      </c>
      <c r="I261" s="63">
        <f>IF(F261&gt;0,G261/F261-1,"N/A")</f>
        <v>1.9483612804878092E-2</v>
      </c>
    </row>
    <row r="262" spans="1:9" ht="15.75" customHeight="1" x14ac:dyDescent="0.2">
      <c r="A262" s="138" t="s">
        <v>213</v>
      </c>
      <c r="B262" s="106"/>
      <c r="C262" s="107"/>
      <c r="D262" s="58">
        <v>1553</v>
      </c>
      <c r="E262" s="58">
        <v>1455</v>
      </c>
      <c r="F262" s="81">
        <v>41.2</v>
      </c>
      <c r="G262" s="81">
        <v>38.6</v>
      </c>
      <c r="H262" s="62">
        <f t="shared" ref="H262:H299" si="9">IF(D262&gt;0,E262/D262-1,"N/A")</f>
        <v>-6.3103670315518334E-2</v>
      </c>
      <c r="I262" s="62">
        <f t="shared" ref="I262:I299" si="10">IF(F262&gt;0,G262/F262-1,"N/A")</f>
        <v>-6.3106796116504937E-2</v>
      </c>
    </row>
    <row r="263" spans="1:9" ht="15.75" customHeight="1" x14ac:dyDescent="0.2">
      <c r="A263" s="139" t="s">
        <v>214</v>
      </c>
      <c r="B263" s="108"/>
      <c r="C263" s="109"/>
      <c r="D263" s="60">
        <v>168</v>
      </c>
      <c r="E263" s="60">
        <v>171</v>
      </c>
      <c r="F263" s="82">
        <v>4.46</v>
      </c>
      <c r="G263" s="82">
        <v>4.54</v>
      </c>
      <c r="H263" s="63">
        <f t="shared" si="9"/>
        <v>1.7857142857142794E-2</v>
      </c>
      <c r="I263" s="63">
        <f t="shared" si="10"/>
        <v>1.7937219730941756E-2</v>
      </c>
    </row>
    <row r="264" spans="1:9" ht="15.75" customHeight="1" x14ac:dyDescent="0.2">
      <c r="A264" s="138" t="s">
        <v>211</v>
      </c>
      <c r="B264" s="106"/>
      <c r="C264" s="107"/>
      <c r="D264" s="58">
        <v>2424</v>
      </c>
      <c r="E264" s="58">
        <v>2690</v>
      </c>
      <c r="F264" s="81">
        <v>64.31</v>
      </c>
      <c r="G264" s="81">
        <v>71.37</v>
      </c>
      <c r="H264" s="62">
        <f t="shared" si="9"/>
        <v>0.10973597359735976</v>
      </c>
      <c r="I264" s="62">
        <f t="shared" si="10"/>
        <v>0.10978074949463545</v>
      </c>
    </row>
    <row r="265" spans="1:9" ht="15.75" customHeight="1" x14ac:dyDescent="0.2">
      <c r="A265" s="139" t="s">
        <v>291</v>
      </c>
      <c r="B265" s="108"/>
      <c r="C265" s="109"/>
      <c r="D265" s="60">
        <v>986</v>
      </c>
      <c r="E265" s="60">
        <v>1212</v>
      </c>
      <c r="F265" s="82">
        <v>26.16</v>
      </c>
      <c r="G265" s="82">
        <v>32.159999999999997</v>
      </c>
      <c r="H265" s="63">
        <f t="shared" si="9"/>
        <v>0.22920892494929013</v>
      </c>
      <c r="I265" s="63">
        <f t="shared" si="10"/>
        <v>0.22935779816513757</v>
      </c>
    </row>
    <row r="266" spans="1:9" ht="15.75" customHeight="1" x14ac:dyDescent="0.2">
      <c r="A266" s="138" t="s">
        <v>236</v>
      </c>
      <c r="B266" s="106"/>
      <c r="C266" s="107"/>
      <c r="D266" s="58">
        <v>30839</v>
      </c>
      <c r="E266" s="58">
        <v>33041</v>
      </c>
      <c r="F266" s="81">
        <v>818.22</v>
      </c>
      <c r="G266" s="81">
        <v>876.65</v>
      </c>
      <c r="H266" s="62">
        <f t="shared" si="9"/>
        <v>7.1403093485521651E-2</v>
      </c>
      <c r="I266" s="62">
        <f t="shared" si="10"/>
        <v>7.1411111925887782E-2</v>
      </c>
    </row>
    <row r="267" spans="1:9" ht="15.75" customHeight="1" x14ac:dyDescent="0.2">
      <c r="A267" s="139" t="s">
        <v>292</v>
      </c>
      <c r="B267" s="108"/>
      <c r="C267" s="109"/>
      <c r="D267" s="60">
        <v>973</v>
      </c>
      <c r="E267" s="60">
        <v>994</v>
      </c>
      <c r="F267" s="82">
        <v>25.82</v>
      </c>
      <c r="G267" s="82">
        <v>26.37</v>
      </c>
      <c r="H267" s="63">
        <f t="shared" si="9"/>
        <v>2.1582733812949728E-2</v>
      </c>
      <c r="I267" s="63">
        <f t="shared" si="10"/>
        <v>2.130131680867553E-2</v>
      </c>
    </row>
    <row r="268" spans="1:9" ht="15.75" x14ac:dyDescent="0.2">
      <c r="A268" s="138" t="s">
        <v>293</v>
      </c>
      <c r="B268" s="106"/>
      <c r="C268" s="107"/>
      <c r="D268" s="58">
        <v>533</v>
      </c>
      <c r="E268" s="58">
        <v>651</v>
      </c>
      <c r="F268" s="81">
        <v>14.14</v>
      </c>
      <c r="G268" s="81">
        <v>17.27</v>
      </c>
      <c r="H268" s="62">
        <f t="shared" si="9"/>
        <v>0.22138836772983117</v>
      </c>
      <c r="I268" s="62">
        <f t="shared" si="10"/>
        <v>0.22135785007072117</v>
      </c>
    </row>
    <row r="269" spans="1:9" ht="15.75" customHeight="1" x14ac:dyDescent="0.2">
      <c r="A269" s="139" t="s">
        <v>319</v>
      </c>
      <c r="B269" s="108"/>
      <c r="C269" s="109"/>
      <c r="D269" s="60">
        <v>0</v>
      </c>
      <c r="E269" s="60">
        <v>0</v>
      </c>
      <c r="F269" s="82">
        <v>0</v>
      </c>
      <c r="G269" s="82">
        <v>0</v>
      </c>
      <c r="H269" s="63" t="str">
        <f t="shared" si="9"/>
        <v>N/A</v>
      </c>
      <c r="I269" s="63" t="str">
        <f t="shared" si="10"/>
        <v>N/A</v>
      </c>
    </row>
    <row r="270" spans="1:9" ht="15.75" x14ac:dyDescent="0.2">
      <c r="A270" s="138" t="s">
        <v>294</v>
      </c>
      <c r="B270" s="106"/>
      <c r="C270" s="107"/>
      <c r="D270" s="58">
        <v>12568</v>
      </c>
      <c r="E270" s="58">
        <v>13403</v>
      </c>
      <c r="F270" s="81">
        <v>333.46</v>
      </c>
      <c r="G270" s="81">
        <v>355.61</v>
      </c>
      <c r="H270" s="62">
        <f t="shared" si="9"/>
        <v>6.643857415658827E-2</v>
      </c>
      <c r="I270" s="62">
        <f t="shared" si="10"/>
        <v>6.6424758591735245E-2</v>
      </c>
    </row>
    <row r="271" spans="1:9" ht="15.75" x14ac:dyDescent="0.2">
      <c r="A271" s="139" t="s">
        <v>295</v>
      </c>
      <c r="B271" s="108"/>
      <c r="C271" s="109"/>
      <c r="D271" s="60">
        <v>1297</v>
      </c>
      <c r="E271" s="60">
        <v>1711</v>
      </c>
      <c r="F271" s="82">
        <v>34.409999999999997</v>
      </c>
      <c r="G271" s="82">
        <v>45.4</v>
      </c>
      <c r="H271" s="63">
        <f t="shared" si="9"/>
        <v>0.31919814957594439</v>
      </c>
      <c r="I271" s="63">
        <f t="shared" si="10"/>
        <v>0.31938390002906147</v>
      </c>
    </row>
    <row r="272" spans="1:9" ht="15.75" customHeight="1" x14ac:dyDescent="0.2">
      <c r="A272" s="138" t="s">
        <v>296</v>
      </c>
      <c r="B272" s="106"/>
      <c r="C272" s="107"/>
      <c r="D272" s="58">
        <v>0</v>
      </c>
      <c r="E272" s="58">
        <v>0</v>
      </c>
      <c r="F272" s="81">
        <v>0</v>
      </c>
      <c r="G272" s="81">
        <v>0</v>
      </c>
      <c r="H272" s="62" t="str">
        <f t="shared" si="9"/>
        <v>N/A</v>
      </c>
      <c r="I272" s="62" t="str">
        <f t="shared" si="10"/>
        <v>N/A</v>
      </c>
    </row>
    <row r="273" spans="1:9" ht="15.75" customHeight="1" x14ac:dyDescent="0.2">
      <c r="A273" s="139" t="s">
        <v>297</v>
      </c>
      <c r="B273" s="108"/>
      <c r="C273" s="109"/>
      <c r="D273" s="60">
        <v>212</v>
      </c>
      <c r="E273" s="60">
        <v>493</v>
      </c>
      <c r="F273" s="82">
        <v>5.62</v>
      </c>
      <c r="G273" s="82">
        <v>13.08</v>
      </c>
      <c r="H273" s="63">
        <f t="shared" si="9"/>
        <v>1.3254716981132075</v>
      </c>
      <c r="I273" s="63">
        <f t="shared" si="10"/>
        <v>1.3274021352313166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0</v>
      </c>
      <c r="F274" s="81">
        <v>0</v>
      </c>
      <c r="G274" s="81">
        <v>0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324</v>
      </c>
      <c r="E275" s="60">
        <v>403</v>
      </c>
      <c r="F275" s="82">
        <v>8.6</v>
      </c>
      <c r="G275" s="82">
        <v>10.69</v>
      </c>
      <c r="H275" s="63">
        <f t="shared" si="9"/>
        <v>0.24382716049382713</v>
      </c>
      <c r="I275" s="63">
        <f t="shared" si="10"/>
        <v>0.24302325581395356</v>
      </c>
    </row>
    <row r="276" spans="1:9" ht="15.75" x14ac:dyDescent="0.2">
      <c r="A276" s="138" t="s">
        <v>299</v>
      </c>
      <c r="B276" s="106"/>
      <c r="C276" s="107"/>
      <c r="D276" s="58">
        <v>346</v>
      </c>
      <c r="E276" s="58">
        <v>359</v>
      </c>
      <c r="F276" s="81">
        <v>9.18</v>
      </c>
      <c r="G276" s="81">
        <v>9.5299999999999994</v>
      </c>
      <c r="H276" s="62">
        <f t="shared" si="9"/>
        <v>3.7572254335260125E-2</v>
      </c>
      <c r="I276" s="62">
        <f t="shared" si="10"/>
        <v>3.8126361655773433E-2</v>
      </c>
    </row>
    <row r="277" spans="1:9" ht="15.75" x14ac:dyDescent="0.2">
      <c r="A277" s="139" t="s">
        <v>300</v>
      </c>
      <c r="B277" s="108"/>
      <c r="C277" s="109"/>
      <c r="D277" s="60">
        <v>590</v>
      </c>
      <c r="E277" s="60">
        <v>665</v>
      </c>
      <c r="F277" s="82">
        <v>15.65</v>
      </c>
      <c r="G277" s="82">
        <v>17.64</v>
      </c>
      <c r="H277" s="63">
        <f t="shared" si="9"/>
        <v>0.12711864406779672</v>
      </c>
      <c r="I277" s="63">
        <f t="shared" si="10"/>
        <v>0.12715654952076672</v>
      </c>
    </row>
    <row r="278" spans="1:9" ht="15.75" x14ac:dyDescent="0.2">
      <c r="A278" s="138" t="s">
        <v>301</v>
      </c>
      <c r="B278" s="106"/>
      <c r="C278" s="107"/>
      <c r="D278" s="58">
        <v>770</v>
      </c>
      <c r="E278" s="58">
        <v>719</v>
      </c>
      <c r="F278" s="81">
        <v>20.43</v>
      </c>
      <c r="G278" s="81">
        <v>19.079999999999998</v>
      </c>
      <c r="H278" s="62">
        <f t="shared" si="9"/>
        <v>-6.62337662337662E-2</v>
      </c>
      <c r="I278" s="62">
        <f t="shared" si="10"/>
        <v>-6.6079295154185091E-2</v>
      </c>
    </row>
    <row r="279" spans="1:9" ht="15.75" x14ac:dyDescent="0.2">
      <c r="A279" s="139" t="s">
        <v>302</v>
      </c>
      <c r="B279" s="108"/>
      <c r="C279" s="109"/>
      <c r="D279" s="60">
        <v>42</v>
      </c>
      <c r="E279" s="60">
        <v>57</v>
      </c>
      <c r="F279" s="82">
        <v>1.1100000000000001</v>
      </c>
      <c r="G279" s="82">
        <v>1.51</v>
      </c>
      <c r="H279" s="63">
        <f t="shared" si="9"/>
        <v>0.35714285714285721</v>
      </c>
      <c r="I279" s="63">
        <f t="shared" si="10"/>
        <v>0.36036036036036023</v>
      </c>
    </row>
    <row r="280" spans="1:9" ht="15.75" x14ac:dyDescent="0.2">
      <c r="A280" s="138" t="s">
        <v>303</v>
      </c>
      <c r="B280" s="106"/>
      <c r="C280" s="107"/>
      <c r="D280" s="58">
        <v>58</v>
      </c>
      <c r="E280" s="58">
        <v>71</v>
      </c>
      <c r="F280" s="81">
        <v>1.54</v>
      </c>
      <c r="G280" s="81">
        <v>1.88</v>
      </c>
      <c r="H280" s="62">
        <f t="shared" si="9"/>
        <v>0.22413793103448265</v>
      </c>
      <c r="I280" s="62">
        <f t="shared" si="10"/>
        <v>0.22077922077922074</v>
      </c>
    </row>
    <row r="281" spans="1:9" ht="15.75" x14ac:dyDescent="0.2">
      <c r="A281" s="139" t="s">
        <v>304</v>
      </c>
      <c r="B281" s="108"/>
      <c r="C281" s="109"/>
      <c r="D281" s="60">
        <v>34</v>
      </c>
      <c r="E281" s="60">
        <v>40</v>
      </c>
      <c r="F281" s="82">
        <v>0.9</v>
      </c>
      <c r="G281" s="82">
        <v>1.06</v>
      </c>
      <c r="H281" s="63">
        <f t="shared" si="9"/>
        <v>0.17647058823529416</v>
      </c>
      <c r="I281" s="63">
        <f t="shared" si="10"/>
        <v>0.17777777777777781</v>
      </c>
    </row>
    <row r="282" spans="1:9" ht="15.75" x14ac:dyDescent="0.2">
      <c r="A282" s="138" t="s">
        <v>305</v>
      </c>
      <c r="B282" s="106"/>
      <c r="C282" s="107"/>
      <c r="D282" s="58">
        <v>19</v>
      </c>
      <c r="E282" s="58">
        <v>23</v>
      </c>
      <c r="F282" s="81">
        <v>0.5</v>
      </c>
      <c r="G282" s="81">
        <v>0.61</v>
      </c>
      <c r="H282" s="62">
        <f t="shared" si="9"/>
        <v>0.21052631578947367</v>
      </c>
      <c r="I282" s="62">
        <f t="shared" si="10"/>
        <v>0.21999999999999997</v>
      </c>
    </row>
    <row r="283" spans="1:9" ht="15.75" x14ac:dyDescent="0.2">
      <c r="A283" s="139" t="s">
        <v>306</v>
      </c>
      <c r="B283" s="108"/>
      <c r="C283" s="109"/>
      <c r="D283" s="60">
        <v>3207</v>
      </c>
      <c r="E283" s="60">
        <v>2978</v>
      </c>
      <c r="F283" s="82">
        <v>85.09</v>
      </c>
      <c r="G283" s="82">
        <v>79.010000000000005</v>
      </c>
      <c r="H283" s="63">
        <f t="shared" si="9"/>
        <v>-7.1406298721546579E-2</v>
      </c>
      <c r="I283" s="63">
        <f t="shared" si="10"/>
        <v>-7.1453754847808137E-2</v>
      </c>
    </row>
    <row r="284" spans="1:9" ht="15.75" x14ac:dyDescent="0.2">
      <c r="A284" s="138" t="s">
        <v>237</v>
      </c>
      <c r="B284" s="106"/>
      <c r="C284" s="107"/>
      <c r="D284" s="58">
        <v>6826</v>
      </c>
      <c r="E284" s="58">
        <v>7029</v>
      </c>
      <c r="F284" s="81">
        <v>181.11</v>
      </c>
      <c r="G284" s="81">
        <v>186.49</v>
      </c>
      <c r="H284" s="62">
        <f t="shared" si="9"/>
        <v>2.9739232346908784E-2</v>
      </c>
      <c r="I284" s="62">
        <f t="shared" si="10"/>
        <v>2.9705703715973586E-2</v>
      </c>
    </row>
    <row r="285" spans="1:9" ht="15.75" x14ac:dyDescent="0.2">
      <c r="A285" s="139" t="s">
        <v>321</v>
      </c>
      <c r="B285" s="108"/>
      <c r="C285" s="109"/>
      <c r="D285" s="60">
        <v>2470</v>
      </c>
      <c r="E285" s="60">
        <v>2363</v>
      </c>
      <c r="F285" s="82">
        <v>65.53</v>
      </c>
      <c r="G285" s="82">
        <v>62.7</v>
      </c>
      <c r="H285" s="63">
        <f t="shared" si="9"/>
        <v>-4.331983805668016E-2</v>
      </c>
      <c r="I285" s="63">
        <f t="shared" si="10"/>
        <v>-4.3186326873187797E-2</v>
      </c>
    </row>
    <row r="286" spans="1:9" ht="15.75" x14ac:dyDescent="0.2">
      <c r="A286" s="138" t="s">
        <v>307</v>
      </c>
      <c r="B286" s="106"/>
      <c r="C286" s="107"/>
      <c r="D286" s="58">
        <v>654</v>
      </c>
      <c r="E286" s="58">
        <v>2404</v>
      </c>
      <c r="F286" s="81">
        <v>17.350000000000001</v>
      </c>
      <c r="G286" s="81">
        <v>63.78</v>
      </c>
      <c r="H286" s="62">
        <f t="shared" si="9"/>
        <v>2.6758409785932722</v>
      </c>
      <c r="I286" s="62">
        <f t="shared" si="10"/>
        <v>2.6760806916426509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15</v>
      </c>
      <c r="E288" s="58">
        <v>20</v>
      </c>
      <c r="F288" s="81">
        <v>0.4</v>
      </c>
      <c r="G288" s="81">
        <v>0.53</v>
      </c>
      <c r="H288" s="62">
        <f t="shared" si="9"/>
        <v>0.33333333333333326</v>
      </c>
      <c r="I288" s="62">
        <f t="shared" si="10"/>
        <v>0.32499999999999996</v>
      </c>
    </row>
    <row r="289" spans="1:9" ht="15.75" x14ac:dyDescent="0.2">
      <c r="A289" s="139" t="s">
        <v>309</v>
      </c>
      <c r="B289" s="108"/>
      <c r="C289" s="109"/>
      <c r="D289" s="60">
        <v>3</v>
      </c>
      <c r="E289" s="60">
        <v>0</v>
      </c>
      <c r="F289" s="82">
        <v>0.08</v>
      </c>
      <c r="G289" s="82">
        <v>0</v>
      </c>
      <c r="H289" s="63">
        <f t="shared" si="9"/>
        <v>-1</v>
      </c>
      <c r="I289" s="63">
        <f t="shared" si="10"/>
        <v>-1</v>
      </c>
    </row>
    <row r="290" spans="1:9" ht="15.75" x14ac:dyDescent="0.2">
      <c r="A290" s="138" t="s">
        <v>310</v>
      </c>
      <c r="B290" s="106"/>
      <c r="C290" s="107"/>
      <c r="D290" s="58">
        <v>1906</v>
      </c>
      <c r="E290" s="58">
        <v>2112</v>
      </c>
      <c r="F290" s="81">
        <v>50.57</v>
      </c>
      <c r="G290" s="81">
        <v>56.04</v>
      </c>
      <c r="H290" s="62">
        <f t="shared" si="9"/>
        <v>0.1080797481636937</v>
      </c>
      <c r="I290" s="62">
        <f t="shared" si="10"/>
        <v>0.10816689736998208</v>
      </c>
    </row>
    <row r="291" spans="1:9" ht="15.75" x14ac:dyDescent="0.2">
      <c r="A291" s="139" t="s">
        <v>216</v>
      </c>
      <c r="B291" s="108"/>
      <c r="C291" s="109"/>
      <c r="D291" s="60">
        <v>4684</v>
      </c>
      <c r="E291" s="60">
        <v>6157</v>
      </c>
      <c r="F291" s="82">
        <v>124.28</v>
      </c>
      <c r="G291" s="82">
        <v>163.36000000000001</v>
      </c>
      <c r="H291" s="63">
        <f t="shared" si="9"/>
        <v>0.31447480785653292</v>
      </c>
      <c r="I291" s="63">
        <f t="shared" si="10"/>
        <v>0.31445123913743167</v>
      </c>
    </row>
    <row r="292" spans="1:9" ht="15.75" x14ac:dyDescent="0.2">
      <c r="A292" s="138" t="s">
        <v>311</v>
      </c>
      <c r="B292" s="106"/>
      <c r="C292" s="107"/>
      <c r="D292" s="58">
        <v>9</v>
      </c>
      <c r="E292" s="58">
        <v>17</v>
      </c>
      <c r="F292" s="81">
        <v>0.24</v>
      </c>
      <c r="G292" s="81">
        <v>0.45</v>
      </c>
      <c r="H292" s="62">
        <f t="shared" si="9"/>
        <v>0.88888888888888884</v>
      </c>
      <c r="I292" s="62">
        <f t="shared" si="10"/>
        <v>0.87500000000000022</v>
      </c>
    </row>
    <row r="293" spans="1:9" ht="15.75" x14ac:dyDescent="0.2">
      <c r="A293" s="139" t="s">
        <v>312</v>
      </c>
      <c r="B293" s="108"/>
      <c r="C293" s="109"/>
      <c r="D293" s="60">
        <v>915</v>
      </c>
      <c r="E293" s="60">
        <v>922</v>
      </c>
      <c r="F293" s="82">
        <v>24.28</v>
      </c>
      <c r="G293" s="82">
        <v>24.46</v>
      </c>
      <c r="H293" s="63">
        <f t="shared" si="9"/>
        <v>7.6502732240437687E-3</v>
      </c>
      <c r="I293" s="63">
        <f t="shared" si="10"/>
        <v>7.4135090609555032E-3</v>
      </c>
    </row>
    <row r="294" spans="1:9" ht="15.75" x14ac:dyDescent="0.2">
      <c r="A294" s="138" t="s">
        <v>313</v>
      </c>
      <c r="B294" s="106"/>
      <c r="C294" s="107"/>
      <c r="D294" s="58">
        <v>55</v>
      </c>
      <c r="E294" s="58">
        <v>11</v>
      </c>
      <c r="F294" s="81">
        <v>1.46</v>
      </c>
      <c r="G294" s="81">
        <v>0.28999999999999998</v>
      </c>
      <c r="H294" s="62">
        <f t="shared" si="9"/>
        <v>-0.8</v>
      </c>
      <c r="I294" s="62">
        <f t="shared" si="10"/>
        <v>-0.80136986301369861</v>
      </c>
    </row>
    <row r="295" spans="1:9" ht="15.75" x14ac:dyDescent="0.2">
      <c r="A295" s="139" t="s">
        <v>314</v>
      </c>
      <c r="B295" s="108"/>
      <c r="C295" s="109"/>
      <c r="D295" s="60">
        <v>4</v>
      </c>
      <c r="E295" s="60">
        <v>2</v>
      </c>
      <c r="F295" s="82">
        <v>0.11</v>
      </c>
      <c r="G295" s="82">
        <v>0.05</v>
      </c>
      <c r="H295" s="63">
        <f t="shared" si="9"/>
        <v>-0.5</v>
      </c>
      <c r="I295" s="63">
        <f t="shared" si="10"/>
        <v>-0.54545454545454541</v>
      </c>
    </row>
    <row r="296" spans="1:9" ht="15.75" x14ac:dyDescent="0.2">
      <c r="A296" s="138" t="s">
        <v>315</v>
      </c>
      <c r="B296" s="106"/>
      <c r="C296" s="107"/>
      <c r="D296" s="58">
        <v>152</v>
      </c>
      <c r="E296" s="58">
        <v>177</v>
      </c>
      <c r="F296" s="81">
        <v>4.03</v>
      </c>
      <c r="G296" s="81">
        <v>4.7</v>
      </c>
      <c r="H296" s="62">
        <f t="shared" si="9"/>
        <v>0.16447368421052633</v>
      </c>
      <c r="I296" s="62">
        <f t="shared" si="10"/>
        <v>0.16625310173697261</v>
      </c>
    </row>
    <row r="297" spans="1:9" ht="15.75" x14ac:dyDescent="0.2">
      <c r="A297" s="139" t="s">
        <v>316</v>
      </c>
      <c r="B297" s="108"/>
      <c r="C297" s="109"/>
      <c r="D297" s="60">
        <v>437</v>
      </c>
      <c r="E297" s="60">
        <v>458</v>
      </c>
      <c r="F297" s="82">
        <v>11.59</v>
      </c>
      <c r="G297" s="82">
        <v>12.15</v>
      </c>
      <c r="H297" s="63">
        <f t="shared" si="9"/>
        <v>4.8054919908466776E-2</v>
      </c>
      <c r="I297" s="63">
        <f t="shared" si="10"/>
        <v>4.831751509922344E-2</v>
      </c>
    </row>
    <row r="298" spans="1:9" ht="15.75" x14ac:dyDescent="0.2">
      <c r="A298" s="138" t="s">
        <v>317</v>
      </c>
      <c r="B298" s="106"/>
      <c r="C298" s="107"/>
      <c r="D298" s="58">
        <v>8051</v>
      </c>
      <c r="E298" s="58">
        <v>9706</v>
      </c>
      <c r="F298" s="81">
        <v>213.61</v>
      </c>
      <c r="G298" s="81">
        <v>257.52</v>
      </c>
      <c r="H298" s="62">
        <f t="shared" si="9"/>
        <v>0.20556452614582033</v>
      </c>
      <c r="I298" s="62">
        <f t="shared" si="10"/>
        <v>0.20556153738120853</v>
      </c>
    </row>
    <row r="299" spans="1:9" ht="15.75" x14ac:dyDescent="0.2">
      <c r="A299" s="139" t="s">
        <v>318</v>
      </c>
      <c r="B299" s="108"/>
      <c r="C299" s="109"/>
      <c r="D299" s="60">
        <v>6525</v>
      </c>
      <c r="E299" s="60">
        <v>8433</v>
      </c>
      <c r="F299" s="82">
        <v>173.12</v>
      </c>
      <c r="G299" s="82">
        <v>223.75</v>
      </c>
      <c r="H299" s="63">
        <f t="shared" si="9"/>
        <v>0.29241379310344828</v>
      </c>
      <c r="I299" s="63">
        <f t="shared" si="10"/>
        <v>0.29245609981515708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275089</v>
      </c>
      <c r="C384" s="166">
        <f>B384/B$403</f>
        <v>0.19144457002238133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124145</v>
      </c>
      <c r="C385" s="166">
        <f>B385/B$403</f>
        <v>8.6397079292260065E-2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917993</v>
      </c>
      <c r="C386" s="166">
        <f>B386/B$403</f>
        <v>0.63886514970993358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89786</v>
      </c>
      <c r="C387" s="166">
        <f>B387/B$403</f>
        <v>6.2485385326310865E-2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479</v>
      </c>
      <c r="C388" s="166">
        <f>B388/B$403</f>
        <v>3.3335374748070861E-4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277982</v>
      </c>
      <c r="E389" s="166">
        <f>D389/D$403</f>
        <v>0.19459168101698238</v>
      </c>
      <c r="F389" s="165">
        <v>271720</v>
      </c>
      <c r="G389" s="166">
        <f>F389/F$403</f>
        <v>0.19116283454551339</v>
      </c>
      <c r="H389" s="165">
        <v>156849</v>
      </c>
      <c r="I389" s="166">
        <f t="shared" ref="I389:I396" si="11">H389/H$403</f>
        <v>0.14828410981697171</v>
      </c>
    </row>
    <row r="390" spans="1:9" ht="15.75" x14ac:dyDescent="0.25">
      <c r="A390" s="161" t="s">
        <v>345</v>
      </c>
      <c r="B390" s="167"/>
      <c r="C390" s="167"/>
      <c r="D390" s="165">
        <v>148239</v>
      </c>
      <c r="E390" s="166">
        <f t="shared" ref="E390:E397" si="12">D390/D$403</f>
        <v>0.10376958293082447</v>
      </c>
      <c r="F390" s="165">
        <v>129171</v>
      </c>
      <c r="G390" s="166">
        <f t="shared" ref="G390:G397" si="13">F390/F$403</f>
        <v>9.0875513400112282E-2</v>
      </c>
      <c r="H390" s="165">
        <v>60455</v>
      </c>
      <c r="I390" s="166">
        <f t="shared" si="11"/>
        <v>5.7153796702465585E-2</v>
      </c>
    </row>
    <row r="391" spans="1:9" ht="15.75" x14ac:dyDescent="0.25">
      <c r="A391" s="161" t="s">
        <v>346</v>
      </c>
      <c r="B391" s="167"/>
      <c r="C391" s="167"/>
      <c r="D391" s="165">
        <v>22695</v>
      </c>
      <c r="E391" s="166">
        <f t="shared" si="12"/>
        <v>1.5886849510689235E-2</v>
      </c>
      <c r="F391" s="165">
        <v>22995</v>
      </c>
      <c r="G391" s="166">
        <f t="shared" si="13"/>
        <v>1.617764382590196E-2</v>
      </c>
      <c r="H391" s="165">
        <v>15653</v>
      </c>
      <c r="I391" s="166">
        <f t="shared" si="11"/>
        <v>1.4798252911813643E-2</v>
      </c>
    </row>
    <row r="392" spans="1:9" ht="15.75" x14ac:dyDescent="0.25">
      <c r="A392" s="161" t="s">
        <v>347</v>
      </c>
      <c r="B392" s="167"/>
      <c r="C392" s="167"/>
      <c r="D392" s="165">
        <v>44482</v>
      </c>
      <c r="E392" s="166">
        <f t="shared" si="12"/>
        <v>3.1138085037870834E-2</v>
      </c>
      <c r="F392" s="165">
        <v>49387</v>
      </c>
      <c r="G392" s="166">
        <f t="shared" si="13"/>
        <v>3.4745174848002609E-2</v>
      </c>
      <c r="H392" s="165">
        <v>25733</v>
      </c>
      <c r="I392" s="166">
        <f t="shared" si="11"/>
        <v>2.4327824837392226E-2</v>
      </c>
    </row>
    <row r="393" spans="1:9" ht="15.75" x14ac:dyDescent="0.25">
      <c r="A393" s="161" t="s">
        <v>348</v>
      </c>
      <c r="B393" s="167"/>
      <c r="C393" s="167"/>
      <c r="D393" s="165">
        <v>60538</v>
      </c>
      <c r="E393" s="166">
        <f t="shared" si="12"/>
        <v>4.2377532305710723E-2</v>
      </c>
      <c r="F393" s="165">
        <v>62789</v>
      </c>
      <c r="G393" s="166">
        <f t="shared" si="13"/>
        <v>4.4173867283520685E-2</v>
      </c>
      <c r="H393" s="165">
        <v>24520</v>
      </c>
      <c r="I393" s="166">
        <f t="shared" si="11"/>
        <v>2.3181061866585993E-2</v>
      </c>
    </row>
    <row r="394" spans="1:9" ht="15.75" x14ac:dyDescent="0.25">
      <c r="A394" s="161" t="s">
        <v>349</v>
      </c>
      <c r="B394" s="167"/>
      <c r="C394" s="167"/>
      <c r="D394" s="165">
        <v>36981</v>
      </c>
      <c r="E394" s="166">
        <f t="shared" si="12"/>
        <v>2.5887269519929437E-2</v>
      </c>
      <c r="F394" s="165">
        <v>37319</v>
      </c>
      <c r="G394" s="166">
        <f t="shared" si="13"/>
        <v>2.6254989777727125E-2</v>
      </c>
      <c r="H394" s="165">
        <v>48607</v>
      </c>
      <c r="I394" s="166">
        <f t="shared" si="11"/>
        <v>4.5952768113749813E-2</v>
      </c>
    </row>
    <row r="395" spans="1:9" ht="15.75" x14ac:dyDescent="0.25">
      <c r="A395" s="161" t="s">
        <v>350</v>
      </c>
      <c r="B395" s="167"/>
      <c r="C395" s="167"/>
      <c r="D395" s="165">
        <v>724809</v>
      </c>
      <c r="E395" s="166">
        <f t="shared" si="12"/>
        <v>0.50737746230417069</v>
      </c>
      <c r="F395" s="165">
        <v>732087</v>
      </c>
      <c r="G395" s="166">
        <f t="shared" si="13"/>
        <v>0.51504425899426343</v>
      </c>
      <c r="H395" s="165">
        <v>468274</v>
      </c>
      <c r="I395" s="166">
        <f t="shared" si="11"/>
        <v>0.44270344879745877</v>
      </c>
    </row>
    <row r="396" spans="1:9" ht="15.75" x14ac:dyDescent="0.25">
      <c r="A396" s="161" t="s">
        <v>351</v>
      </c>
      <c r="B396" s="167"/>
      <c r="C396" s="167"/>
      <c r="D396" s="165">
        <v>39378</v>
      </c>
      <c r="E396" s="166">
        <f t="shared" si="12"/>
        <v>2.7565206434541561E-2</v>
      </c>
      <c r="F396" s="165">
        <v>41784</v>
      </c>
      <c r="G396" s="166">
        <f t="shared" si="13"/>
        <v>2.9396245689127527E-2</v>
      </c>
      <c r="H396" s="165">
        <v>169967</v>
      </c>
      <c r="I396" s="166">
        <f t="shared" si="11"/>
        <v>0.16068578883678716</v>
      </c>
    </row>
    <row r="397" spans="1:9" ht="15.75" x14ac:dyDescent="0.25">
      <c r="A397" s="161" t="s">
        <v>352</v>
      </c>
      <c r="B397" s="167"/>
      <c r="C397" s="167"/>
      <c r="D397" s="165">
        <v>29495</v>
      </c>
      <c r="E397" s="166">
        <f t="shared" si="12"/>
        <v>2.0646954232993127E-2</v>
      </c>
      <c r="F397" s="165">
        <v>31431</v>
      </c>
      <c r="G397" s="166">
        <f t="shared" si="13"/>
        <v>2.2112612441483995E-2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17283</v>
      </c>
      <c r="I398" s="166">
        <f>H398/H$403</f>
        <v>1.6339245197398277E-2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34811</v>
      </c>
      <c r="I399" s="166">
        <f>H399/H$403</f>
        <v>3.2910111934654367E-2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0</v>
      </c>
      <c r="G400" s="166">
        <f>F400/F$403</f>
        <v>0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1247</v>
      </c>
      <c r="C401" s="166">
        <f>B401/B$403</f>
        <v>8.6783324239758598E-4</v>
      </c>
      <c r="D401" s="165">
        <v>1317</v>
      </c>
      <c r="E401" s="166">
        <f>D401/D$403</f>
        <v>9.2192028224620938E-4</v>
      </c>
      <c r="F401" s="165">
        <v>1296</v>
      </c>
      <c r="G401" s="166">
        <f>F401/F$403</f>
        <v>9.1177327237960157E-4</v>
      </c>
      <c r="H401" s="165">
        <v>967</v>
      </c>
      <c r="I401" s="166">
        <f>H401/H$403</f>
        <v>9.1419603690818336E-4</v>
      </c>
    </row>
    <row r="402" spans="1:9" x14ac:dyDescent="0.2">
      <c r="A402" s="163" t="s">
        <v>356</v>
      </c>
      <c r="B402" s="165">
        <v>28173</v>
      </c>
      <c r="C402" s="166">
        <f>B402/B$403</f>
        <v>1.9606628659235917E-2</v>
      </c>
      <c r="D402" s="165">
        <v>42624</v>
      </c>
      <c r="E402" s="166">
        <f>D402/D$403</f>
        <v>2.9837456424041328E-2</v>
      </c>
      <c r="F402" s="165">
        <v>41427</v>
      </c>
      <c r="G402" s="166">
        <f>F402/F$403</f>
        <v>2.9145085921967403E-2</v>
      </c>
      <c r="H402" s="165">
        <v>34641</v>
      </c>
      <c r="I402" s="166">
        <f>H402/H$403</f>
        <v>3.2749394947814252E-2</v>
      </c>
    </row>
    <row r="403" spans="1:9" ht="15.75" x14ac:dyDescent="0.2">
      <c r="A403" s="140" t="s">
        <v>357</v>
      </c>
      <c r="B403" s="168">
        <f>SUM(B384:B388,B401:B402)</f>
        <v>1436912</v>
      </c>
      <c r="C403" s="169">
        <f>SUM(C384:C388,C401:C402)</f>
        <v>1</v>
      </c>
      <c r="D403" s="168">
        <f>SUM(D389:D397,D400:D402)</f>
        <v>1428540</v>
      </c>
      <c r="E403" s="169">
        <f>SUM(E389:E397,E400:E402)</f>
        <v>1</v>
      </c>
      <c r="F403" s="168">
        <f>SUM(F389:F397,F400:F402)</f>
        <v>1421406</v>
      </c>
      <c r="G403" s="169">
        <f>SUM(G389:G397,G400:G402)</f>
        <v>1</v>
      </c>
      <c r="H403" s="168">
        <f>SUM(H389:H396,H398:H402)</f>
        <v>1057760</v>
      </c>
      <c r="I403" s="169">
        <f>SUM(I389:I396,I398:I402)</f>
        <v>1</v>
      </c>
    </row>
    <row r="404" spans="1:9" x14ac:dyDescent="0.2">
      <c r="A404" s="163" t="s">
        <v>358</v>
      </c>
      <c r="B404" s="165">
        <v>2731567</v>
      </c>
      <c r="C404" s="170"/>
      <c r="D404" s="165">
        <v>2731567</v>
      </c>
      <c r="E404" s="170"/>
      <c r="F404" s="165">
        <v>2731567</v>
      </c>
      <c r="G404" s="170"/>
      <c r="H404" s="165">
        <v>2758488</v>
      </c>
      <c r="I404" s="170"/>
    </row>
    <row r="405" spans="1:9" ht="15.75" x14ac:dyDescent="0.2">
      <c r="A405" s="140" t="s">
        <v>359</v>
      </c>
      <c r="B405" s="171">
        <f>B403/B404</f>
        <v>0.52603944915134793</v>
      </c>
      <c r="C405" s="169"/>
      <c r="D405" s="171">
        <f>D403/D404</f>
        <v>0.52297454171909386</v>
      </c>
      <c r="E405" s="169"/>
      <c r="F405" s="171">
        <f>F403/F404</f>
        <v>0.52036285399552706</v>
      </c>
      <c r="G405" s="169"/>
      <c r="H405" s="171">
        <f>H403/H404</f>
        <v>0.38345644425496866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508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234105</v>
      </c>
      <c r="D429" s="177">
        <f t="shared" ref="D429:D434" si="14">C429/$B$58</f>
        <v>6.236191300206128E-2</v>
      </c>
      <c r="E429" s="172">
        <v>103047</v>
      </c>
      <c r="F429" s="177">
        <f>E429/$C$58</f>
        <v>5.475698191771388E-2</v>
      </c>
      <c r="G429" s="172">
        <v>131058</v>
      </c>
      <c r="H429" s="177">
        <f>G429/$D$58</f>
        <v>7.0006735834049566E-2</v>
      </c>
    </row>
    <row r="430" spans="1:8" x14ac:dyDescent="0.2">
      <c r="A430" s="258" t="s">
        <v>364</v>
      </c>
      <c r="B430" s="259"/>
      <c r="C430" s="165">
        <v>215846</v>
      </c>
      <c r="D430" s="178">
        <f t="shared" si="14"/>
        <v>5.7498000785301123E-2</v>
      </c>
      <c r="E430" s="165">
        <v>92822</v>
      </c>
      <c r="F430" s="178">
        <f t="shared" ref="F430:F441" si="15">E430/$C$58</f>
        <v>4.9323634609120481E-2</v>
      </c>
      <c r="G430" s="165">
        <v>123024</v>
      </c>
      <c r="H430" s="178">
        <f t="shared" ref="H430:H441" si="16">G430/$D$58</f>
        <v>6.5715245687009663E-2</v>
      </c>
    </row>
    <row r="431" spans="1:8" x14ac:dyDescent="0.2">
      <c r="A431" s="258" t="s">
        <v>365</v>
      </c>
      <c r="B431" s="259"/>
      <c r="C431" s="165">
        <v>18259</v>
      </c>
      <c r="D431" s="178">
        <f t="shared" si="14"/>
        <v>4.8639122167601591E-3</v>
      </c>
      <c r="E431" s="165">
        <v>10225</v>
      </c>
      <c r="F431" s="178">
        <f t="shared" si="15"/>
        <v>5.4333473085934033E-3</v>
      </c>
      <c r="G431" s="165">
        <v>8034</v>
      </c>
      <c r="H431" s="178">
        <f t="shared" si="16"/>
        <v>4.2914901470398918E-3</v>
      </c>
    </row>
    <row r="432" spans="1:8" ht="15.75" x14ac:dyDescent="0.25">
      <c r="A432" s="256" t="s">
        <v>366</v>
      </c>
      <c r="B432" s="257"/>
      <c r="C432" s="172">
        <v>6680</v>
      </c>
      <c r="D432" s="177">
        <f t="shared" si="14"/>
        <v>1.7794475934036836E-3</v>
      </c>
      <c r="E432" s="172">
        <v>3984</v>
      </c>
      <c r="F432" s="177">
        <f t="shared" si="15"/>
        <v>2.1170127801893516E-3</v>
      </c>
      <c r="G432" s="172">
        <v>2696</v>
      </c>
      <c r="H432" s="177">
        <f t="shared" si="16"/>
        <v>1.4401117048070137E-3</v>
      </c>
    </row>
    <row r="433" spans="1:8" x14ac:dyDescent="0.2">
      <c r="A433" s="258" t="s">
        <v>364</v>
      </c>
      <c r="B433" s="259"/>
      <c r="C433" s="165">
        <v>19</v>
      </c>
      <c r="D433" s="178">
        <f t="shared" si="14"/>
        <v>5.0613030351302383E-6</v>
      </c>
      <c r="E433" s="165">
        <v>12</v>
      </c>
      <c r="F433" s="178">
        <f t="shared" si="15"/>
        <v>6.376544518642625E-6</v>
      </c>
      <c r="G433" s="165">
        <v>7</v>
      </c>
      <c r="H433" s="178">
        <f t="shared" si="16"/>
        <v>3.7391624382971426E-6</v>
      </c>
    </row>
    <row r="434" spans="1:8" x14ac:dyDescent="0.2">
      <c r="A434" s="258" t="s">
        <v>365</v>
      </c>
      <c r="B434" s="259"/>
      <c r="C434" s="165">
        <v>6661</v>
      </c>
      <c r="D434" s="178">
        <f t="shared" si="14"/>
        <v>1.7743862903685534E-3</v>
      </c>
      <c r="E434" s="165">
        <v>3972</v>
      </c>
      <c r="F434" s="178">
        <f t="shared" si="15"/>
        <v>2.110636235670709E-3</v>
      </c>
      <c r="G434" s="165">
        <v>2689</v>
      </c>
      <c r="H434" s="178">
        <f t="shared" si="16"/>
        <v>1.4363725423687168E-3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3028</v>
      </c>
      <c r="D436" s="177">
        <f t="shared" ref="D436:D441" si="17">C436/$B$58</f>
        <v>8.0661187317759787E-4</v>
      </c>
      <c r="E436" s="172">
        <v>1233</v>
      </c>
      <c r="F436" s="177">
        <f t="shared" si="15"/>
        <v>6.5518994929052968E-4</v>
      </c>
      <c r="G436" s="172">
        <v>1795</v>
      </c>
      <c r="H436" s="177">
        <f t="shared" si="16"/>
        <v>9.5882808239191014E-4</v>
      </c>
    </row>
    <row r="437" spans="1:8" x14ac:dyDescent="0.2">
      <c r="A437" s="258" t="s">
        <v>364</v>
      </c>
      <c r="B437" s="259"/>
      <c r="C437" s="165">
        <v>2816</v>
      </c>
      <c r="D437" s="178">
        <f t="shared" si="17"/>
        <v>7.5013838668035529E-4</v>
      </c>
      <c r="E437" s="165">
        <v>1122</v>
      </c>
      <c r="F437" s="178">
        <f t="shared" si="15"/>
        <v>5.9620691249308538E-4</v>
      </c>
      <c r="G437" s="165">
        <v>1694</v>
      </c>
      <c r="H437" s="178">
        <f t="shared" si="16"/>
        <v>9.0487731006790853E-4</v>
      </c>
    </row>
    <row r="438" spans="1:8" x14ac:dyDescent="0.2">
      <c r="A438" s="258" t="s">
        <v>365</v>
      </c>
      <c r="B438" s="259"/>
      <c r="C438" s="165">
        <v>212</v>
      </c>
      <c r="D438" s="178">
        <f t="shared" si="17"/>
        <v>5.6473486497242657E-5</v>
      </c>
      <c r="E438" s="165">
        <v>111</v>
      </c>
      <c r="F438" s="178">
        <f t="shared" si="15"/>
        <v>5.8983036797444284E-5</v>
      </c>
      <c r="G438" s="165">
        <v>101</v>
      </c>
      <c r="H438" s="178">
        <f t="shared" si="16"/>
        <v>5.3950772324001631E-5</v>
      </c>
    </row>
    <row r="439" spans="1:8" ht="15.75" x14ac:dyDescent="0.25">
      <c r="A439" s="256" t="s">
        <v>366</v>
      </c>
      <c r="B439" s="257"/>
      <c r="C439" s="172">
        <v>22</v>
      </c>
      <c r="D439" s="177">
        <f t="shared" si="17"/>
        <v>5.8604561459402757E-6</v>
      </c>
      <c r="E439" s="172">
        <v>8</v>
      </c>
      <c r="F439" s="177">
        <f t="shared" si="15"/>
        <v>4.2510296790950831E-6</v>
      </c>
      <c r="G439" s="172">
        <v>14</v>
      </c>
      <c r="H439" s="177">
        <f t="shared" si="16"/>
        <v>7.4783248765942852E-6</v>
      </c>
    </row>
    <row r="440" spans="1:8" x14ac:dyDescent="0.2">
      <c r="A440" s="258" t="s">
        <v>364</v>
      </c>
      <c r="B440" s="259"/>
      <c r="C440" s="175">
        <v>0</v>
      </c>
      <c r="D440" s="178">
        <f t="shared" si="17"/>
        <v>0</v>
      </c>
      <c r="E440" s="175">
        <v>0</v>
      </c>
      <c r="F440" s="178">
        <f t="shared" si="15"/>
        <v>0</v>
      </c>
      <c r="G440" s="175">
        <v>0</v>
      </c>
      <c r="H440" s="178">
        <f t="shared" si="16"/>
        <v>0</v>
      </c>
    </row>
    <row r="441" spans="1:8" x14ac:dyDescent="0.2">
      <c r="A441" s="258" t="s">
        <v>365</v>
      </c>
      <c r="B441" s="259"/>
      <c r="C441" s="165">
        <v>22</v>
      </c>
      <c r="D441" s="178">
        <f t="shared" si="17"/>
        <v>5.8604561459402757E-6</v>
      </c>
      <c r="E441" s="165">
        <v>8</v>
      </c>
      <c r="F441" s="178">
        <f t="shared" si="15"/>
        <v>4.2510296790950831E-6</v>
      </c>
      <c r="G441" s="165">
        <v>14</v>
      </c>
      <c r="H441" s="178">
        <f t="shared" si="16"/>
        <v>7.4783248765942852E-6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509</v>
      </c>
      <c r="D466" s="185" t="s">
        <v>510</v>
      </c>
      <c r="E466" s="185" t="s">
        <v>511</v>
      </c>
      <c r="F466" s="185" t="s">
        <v>512</v>
      </c>
      <c r="G466" s="185" t="s">
        <v>513</v>
      </c>
      <c r="H466" s="207" t="s">
        <v>514</v>
      </c>
    </row>
    <row r="467" spans="1:8" x14ac:dyDescent="0.2">
      <c r="A467" s="139" t="s">
        <v>438</v>
      </c>
      <c r="B467" s="108"/>
      <c r="C467" s="60">
        <v>349</v>
      </c>
      <c r="D467" s="60">
        <v>349</v>
      </c>
      <c r="E467" s="60">
        <v>349</v>
      </c>
      <c r="F467" s="60">
        <v>345</v>
      </c>
      <c r="G467" s="60">
        <v>345</v>
      </c>
      <c r="H467" s="60">
        <v>344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2532</v>
      </c>
      <c r="D469" s="60">
        <v>2551</v>
      </c>
      <c r="E469" s="60">
        <v>2563</v>
      </c>
      <c r="F469" s="60">
        <v>2570</v>
      </c>
      <c r="G469" s="60">
        <v>2581</v>
      </c>
      <c r="H469" s="60">
        <v>2585</v>
      </c>
    </row>
    <row r="470" spans="1:8" x14ac:dyDescent="0.2">
      <c r="A470" s="138" t="s">
        <v>441</v>
      </c>
      <c r="B470" s="106"/>
      <c r="C470" s="58">
        <v>344</v>
      </c>
      <c r="D470" s="58">
        <v>348</v>
      </c>
      <c r="E470" s="58">
        <v>349</v>
      </c>
      <c r="F470" s="58">
        <v>349</v>
      </c>
      <c r="G470" s="58">
        <v>352</v>
      </c>
      <c r="H470" s="58">
        <v>354</v>
      </c>
    </row>
    <row r="471" spans="1:8" x14ac:dyDescent="0.2">
      <c r="A471" s="139" t="s">
        <v>442</v>
      </c>
      <c r="B471" s="108"/>
      <c r="C471" s="60">
        <v>23</v>
      </c>
      <c r="D471" s="60">
        <v>25</v>
      </c>
      <c r="E471" s="60">
        <v>25</v>
      </c>
      <c r="F471" s="60">
        <v>25</v>
      </c>
      <c r="G471" s="60">
        <v>24</v>
      </c>
      <c r="H471" s="60">
        <v>24</v>
      </c>
    </row>
    <row r="472" spans="1:8" x14ac:dyDescent="0.2">
      <c r="A472" s="138" t="s">
        <v>443</v>
      </c>
      <c r="B472" s="106"/>
      <c r="C472" s="58">
        <v>2165</v>
      </c>
      <c r="D472" s="58">
        <v>2178</v>
      </c>
      <c r="E472" s="58">
        <v>2189</v>
      </c>
      <c r="F472" s="58">
        <v>2196</v>
      </c>
      <c r="G472" s="58">
        <v>2204</v>
      </c>
      <c r="H472" s="58">
        <v>2206</v>
      </c>
    </row>
    <row r="473" spans="1:8" x14ac:dyDescent="0.2">
      <c r="A473" s="139" t="s">
        <v>444</v>
      </c>
      <c r="B473" s="108"/>
      <c r="C473" s="60">
        <v>7016965</v>
      </c>
      <c r="D473" s="60">
        <v>6771185</v>
      </c>
      <c r="E473" s="60">
        <v>7164266</v>
      </c>
      <c r="F473" s="60">
        <v>6680093</v>
      </c>
      <c r="G473" s="60">
        <v>6904039</v>
      </c>
      <c r="H473" s="60">
        <v>6963570</v>
      </c>
    </row>
    <row r="474" spans="1:8" x14ac:dyDescent="0.2">
      <c r="A474" s="138" t="s">
        <v>445</v>
      </c>
      <c r="B474" s="106"/>
      <c r="C474" s="58">
        <v>0</v>
      </c>
      <c r="D474" s="58">
        <v>40062</v>
      </c>
      <c r="E474" s="58">
        <v>40399</v>
      </c>
      <c r="F474" s="58">
        <v>41096</v>
      </c>
      <c r="G474" s="58">
        <v>41599</v>
      </c>
      <c r="H474" s="58">
        <v>42435</v>
      </c>
    </row>
    <row r="475" spans="1:8" x14ac:dyDescent="0.2">
      <c r="A475" s="139" t="s">
        <v>446</v>
      </c>
      <c r="B475" s="108"/>
      <c r="C475" s="60">
        <v>22735</v>
      </c>
      <c r="D475" s="60">
        <v>22916</v>
      </c>
      <c r="E475" s="60">
        <v>23108</v>
      </c>
      <c r="F475" s="60">
        <v>23403</v>
      </c>
      <c r="G475" s="60">
        <v>23452</v>
      </c>
      <c r="H475" s="60">
        <v>23863</v>
      </c>
    </row>
    <row r="476" spans="1:8" x14ac:dyDescent="0.2">
      <c r="A476" s="138" t="s">
        <v>447</v>
      </c>
      <c r="B476" s="106"/>
      <c r="C476" s="58">
        <v>10217952</v>
      </c>
      <c r="D476" s="58">
        <v>9585211</v>
      </c>
      <c r="E476" s="58">
        <v>9834604</v>
      </c>
      <c r="F476" s="58">
        <v>10146474</v>
      </c>
      <c r="G476" s="58">
        <v>10304012</v>
      </c>
      <c r="H476" s="58">
        <v>11023707</v>
      </c>
    </row>
    <row r="477" spans="1:8" x14ac:dyDescent="0.2">
      <c r="A477" s="139" t="s">
        <v>448</v>
      </c>
      <c r="B477" s="108"/>
      <c r="C477" s="60">
        <v>4444628</v>
      </c>
      <c r="D477" s="60">
        <v>0</v>
      </c>
      <c r="E477" s="60">
        <v>4497999</v>
      </c>
      <c r="F477" s="60">
        <v>4560226</v>
      </c>
      <c r="G477" s="60">
        <v>4613376</v>
      </c>
      <c r="H477" s="60">
        <v>4650886</v>
      </c>
    </row>
    <row r="478" spans="1:8" x14ac:dyDescent="0.2">
      <c r="A478" s="138" t="s">
        <v>449</v>
      </c>
      <c r="B478" s="106"/>
      <c r="C478" s="58">
        <v>4444628</v>
      </c>
      <c r="D478" s="58">
        <v>0</v>
      </c>
      <c r="E478" s="58">
        <v>4497999</v>
      </c>
      <c r="F478" s="58">
        <v>4560226</v>
      </c>
      <c r="G478" s="58">
        <v>4613376</v>
      </c>
      <c r="H478" s="58">
        <v>4650886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933012</v>
      </c>
      <c r="D481" s="60">
        <v>0</v>
      </c>
      <c r="E481" s="60">
        <v>928268</v>
      </c>
      <c r="F481" s="60">
        <v>939509</v>
      </c>
      <c r="G481" s="60">
        <v>948925</v>
      </c>
      <c r="H481" s="60">
        <v>956859</v>
      </c>
    </row>
    <row r="482" spans="1:8" x14ac:dyDescent="0.2">
      <c r="A482" s="138" t="s">
        <v>453</v>
      </c>
      <c r="B482" s="106"/>
      <c r="C482" s="58">
        <v>907042</v>
      </c>
      <c r="D482" s="58">
        <v>0</v>
      </c>
      <c r="E482" s="58">
        <v>928268</v>
      </c>
      <c r="F482" s="58">
        <v>939509</v>
      </c>
      <c r="G482" s="58">
        <v>948925</v>
      </c>
      <c r="H482" s="58">
        <v>956859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25970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0</v>
      </c>
      <c r="D487" s="186">
        <f t="shared" ref="D487:G488" si="18">IF(D467&gt;0,E467/D467-1,0)</f>
        <v>0</v>
      </c>
      <c r="E487" s="186">
        <f t="shared" si="18"/>
        <v>-1.1461318051575908E-2</v>
      </c>
      <c r="F487" s="186">
        <f t="shared" si="18"/>
        <v>0</v>
      </c>
      <c r="G487" s="186">
        <f t="shared" si="18"/>
        <v>-2.8985507246376274E-3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7.5039494470774404E-3</v>
      </c>
      <c r="D489" s="186">
        <f t="shared" si="19"/>
        <v>4.7040376323010946E-3</v>
      </c>
      <c r="E489" s="186">
        <f t="shared" si="19"/>
        <v>2.7311744049940412E-3</v>
      </c>
      <c r="F489" s="186">
        <f t="shared" si="19"/>
        <v>4.2801556420233311E-3</v>
      </c>
      <c r="G489" s="186">
        <f t="shared" si="19"/>
        <v>1.5497869043006318E-3</v>
      </c>
    </row>
    <row r="490" spans="1:8" x14ac:dyDescent="0.2">
      <c r="A490" s="138" t="s">
        <v>441</v>
      </c>
      <c r="B490" s="106"/>
      <c r="C490" s="187">
        <f t="shared" si="19"/>
        <v>1.1627906976744207E-2</v>
      </c>
      <c r="D490" s="187">
        <f t="shared" si="19"/>
        <v>2.8735632183907178E-3</v>
      </c>
      <c r="E490" s="187">
        <f t="shared" si="19"/>
        <v>0</v>
      </c>
      <c r="F490" s="187">
        <f t="shared" si="19"/>
        <v>8.5959885386819312E-3</v>
      </c>
      <c r="G490" s="187">
        <f t="shared" si="19"/>
        <v>5.6818181818181213E-3</v>
      </c>
    </row>
    <row r="491" spans="1:8" x14ac:dyDescent="0.2">
      <c r="A491" s="139" t="s">
        <v>442</v>
      </c>
      <c r="B491" s="108"/>
      <c r="C491" s="186">
        <f t="shared" si="19"/>
        <v>8.6956521739130377E-2</v>
      </c>
      <c r="D491" s="186">
        <f t="shared" si="19"/>
        <v>0</v>
      </c>
      <c r="E491" s="186">
        <f t="shared" si="19"/>
        <v>0</v>
      </c>
      <c r="F491" s="186">
        <f t="shared" si="19"/>
        <v>-4.0000000000000036E-2</v>
      </c>
      <c r="G491" s="186">
        <f t="shared" si="19"/>
        <v>0</v>
      </c>
    </row>
    <row r="492" spans="1:8" x14ac:dyDescent="0.2">
      <c r="A492" s="138" t="s">
        <v>443</v>
      </c>
      <c r="B492" s="106"/>
      <c r="C492" s="187">
        <f t="shared" si="19"/>
        <v>6.0046189376443682E-3</v>
      </c>
      <c r="D492" s="187">
        <f t="shared" si="19"/>
        <v>5.050505050504972E-3</v>
      </c>
      <c r="E492" s="187">
        <f t="shared" si="19"/>
        <v>3.1978072179077444E-3</v>
      </c>
      <c r="F492" s="187">
        <f t="shared" si="19"/>
        <v>3.6429872495447047E-3</v>
      </c>
      <c r="G492" s="187">
        <f t="shared" si="19"/>
        <v>9.0744101633388752E-4</v>
      </c>
    </row>
    <row r="493" spans="1:8" x14ac:dyDescent="0.2">
      <c r="A493" s="139" t="s">
        <v>444</v>
      </c>
      <c r="B493" s="108"/>
      <c r="C493" s="186">
        <f t="shared" si="19"/>
        <v>-3.5026539251656552E-2</v>
      </c>
      <c r="D493" s="186">
        <f t="shared" si="19"/>
        <v>5.8052024867139229E-2</v>
      </c>
      <c r="E493" s="186">
        <f t="shared" si="19"/>
        <v>-6.7581661540763616E-2</v>
      </c>
      <c r="F493" s="186">
        <f t="shared" si="19"/>
        <v>3.35243835677137E-2</v>
      </c>
      <c r="G493" s="186">
        <f t="shared" si="19"/>
        <v>8.6226337945078946E-3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8.4119614597373271E-3</v>
      </c>
      <c r="E494" s="187">
        <f t="shared" si="19"/>
        <v>1.7252902299561779E-2</v>
      </c>
      <c r="F494" s="187">
        <f t="shared" si="19"/>
        <v>1.2239634027642499E-2</v>
      </c>
      <c r="G494" s="187">
        <f t="shared" si="19"/>
        <v>2.0096636938387924E-2</v>
      </c>
    </row>
    <row r="495" spans="1:8" x14ac:dyDescent="0.2">
      <c r="A495" s="139" t="s">
        <v>446</v>
      </c>
      <c r="B495" s="108"/>
      <c r="C495" s="186">
        <f t="shared" si="19"/>
        <v>7.9612931603254555E-3</v>
      </c>
      <c r="D495" s="186">
        <f t="shared" si="19"/>
        <v>8.3784255541978769E-3</v>
      </c>
      <c r="E495" s="186">
        <f t="shared" si="19"/>
        <v>1.2766141595984104E-2</v>
      </c>
      <c r="F495" s="186">
        <f t="shared" si="19"/>
        <v>2.0937486647010228E-3</v>
      </c>
      <c r="G495" s="186">
        <f t="shared" si="19"/>
        <v>1.7525157769060273E-2</v>
      </c>
    </row>
    <row r="496" spans="1:8" x14ac:dyDescent="0.2">
      <c r="A496" s="138" t="s">
        <v>447</v>
      </c>
      <c r="B496" s="106"/>
      <c r="C496" s="187">
        <f t="shared" si="19"/>
        <v>-6.1924444350492158E-2</v>
      </c>
      <c r="D496" s="187">
        <f t="shared" si="19"/>
        <v>2.6018519571452403E-2</v>
      </c>
      <c r="E496" s="187">
        <f t="shared" si="19"/>
        <v>3.1711495450147176E-2</v>
      </c>
      <c r="F496" s="187">
        <f t="shared" si="19"/>
        <v>1.5526378917444683E-2</v>
      </c>
      <c r="G496" s="187">
        <f t="shared" si="19"/>
        <v>6.9846094899734146E-2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1.3834373907152919E-2</v>
      </c>
      <c r="F497" s="186">
        <f t="shared" si="19"/>
        <v>1.1655124110077075E-2</v>
      </c>
      <c r="G497" s="186">
        <f t="shared" si="19"/>
        <v>8.1307051495478344E-3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1.3834373907152919E-2</v>
      </c>
      <c r="F498" s="187">
        <f t="shared" si="19"/>
        <v>1.1655124110077075E-2</v>
      </c>
      <c r="G498" s="187">
        <f t="shared" si="19"/>
        <v>8.1307051495478344E-3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1.2109649368501341E-2</v>
      </c>
      <c r="F501" s="186">
        <f t="shared" si="19"/>
        <v>1.0022256306219557E-2</v>
      </c>
      <c r="G501" s="186">
        <f t="shared" si="19"/>
        <v>8.3610401243512378E-3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1.2109649368501341E-2</v>
      </c>
      <c r="F502" s="187">
        <f t="shared" si="19"/>
        <v>1.0022256306219557E-2</v>
      </c>
      <c r="G502" s="187">
        <f t="shared" si="19"/>
        <v>8.3610401243512378E-3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515</v>
      </c>
      <c r="E507" s="198">
        <v>44682</v>
      </c>
      <c r="F507" s="198">
        <v>44713</v>
      </c>
      <c r="G507" s="198">
        <v>44743</v>
      </c>
      <c r="H507" s="198" t="s">
        <v>516</v>
      </c>
    </row>
    <row r="508" spans="1:9" ht="15.75" x14ac:dyDescent="0.2">
      <c r="A508" s="274" t="s">
        <v>457</v>
      </c>
      <c r="B508" s="275"/>
      <c r="C508" s="205">
        <v>173336150</v>
      </c>
      <c r="D508" s="205">
        <v>179318167</v>
      </c>
      <c r="E508" s="205">
        <v>180280111</v>
      </c>
      <c r="F508" s="205">
        <v>181720899</v>
      </c>
      <c r="G508" s="205">
        <v>184161811</v>
      </c>
      <c r="H508" s="205">
        <v>182864074</v>
      </c>
    </row>
    <row r="509" spans="1:9" x14ac:dyDescent="0.2">
      <c r="A509" s="208" t="s">
        <v>458</v>
      </c>
      <c r="B509" s="273"/>
      <c r="C509" s="206">
        <v>127377187</v>
      </c>
      <c r="D509" s="206">
        <v>133390831</v>
      </c>
      <c r="E509" s="206">
        <v>133517232</v>
      </c>
      <c r="F509" s="206">
        <v>134402025</v>
      </c>
      <c r="G509" s="206">
        <v>136981550</v>
      </c>
      <c r="H509" s="206">
        <v>137242073</v>
      </c>
    </row>
    <row r="510" spans="1:9" x14ac:dyDescent="0.2">
      <c r="A510" s="208" t="s">
        <v>459</v>
      </c>
      <c r="B510" s="273"/>
      <c r="C510" s="206">
        <v>21837479</v>
      </c>
      <c r="D510" s="206">
        <v>21767070</v>
      </c>
      <c r="E510" s="206">
        <v>21757772</v>
      </c>
      <c r="F510" s="206">
        <v>21893778</v>
      </c>
      <c r="G510" s="206">
        <v>22678456</v>
      </c>
      <c r="H510" s="206">
        <v>21148525</v>
      </c>
    </row>
    <row r="511" spans="1:9" x14ac:dyDescent="0.2">
      <c r="A511" s="208" t="s">
        <v>460</v>
      </c>
      <c r="B511" s="273"/>
      <c r="C511" s="206">
        <v>24121484</v>
      </c>
      <c r="D511" s="206">
        <v>24160266</v>
      </c>
      <c r="E511" s="206">
        <v>25005107</v>
      </c>
      <c r="F511" s="206">
        <v>25425096</v>
      </c>
      <c r="G511" s="206">
        <v>24501805</v>
      </c>
      <c r="H511" s="206">
        <v>24473476</v>
      </c>
    </row>
    <row r="512" spans="1:9" ht="15.75" x14ac:dyDescent="0.25">
      <c r="A512" s="276" t="s">
        <v>461</v>
      </c>
      <c r="B512" s="257"/>
      <c r="C512" s="205">
        <v>172863870</v>
      </c>
      <c r="D512" s="205">
        <v>178911426</v>
      </c>
      <c r="E512" s="205">
        <v>179828700</v>
      </c>
      <c r="F512" s="205">
        <v>181275798</v>
      </c>
      <c r="G512" s="205">
        <v>183706407</v>
      </c>
      <c r="H512" s="205">
        <v>182454549</v>
      </c>
    </row>
    <row r="513" spans="1:8" x14ac:dyDescent="0.2">
      <c r="A513" s="208" t="s">
        <v>458</v>
      </c>
      <c r="B513" s="273"/>
      <c r="C513" s="206">
        <v>127008199</v>
      </c>
      <c r="D513" s="206">
        <v>133089831</v>
      </c>
      <c r="E513" s="206">
        <v>133169928</v>
      </c>
      <c r="F513" s="206">
        <v>134058767</v>
      </c>
      <c r="G513" s="206">
        <v>136628909</v>
      </c>
      <c r="H513" s="206">
        <v>136931257</v>
      </c>
    </row>
    <row r="514" spans="1:8" x14ac:dyDescent="0.2">
      <c r="A514" s="208" t="s">
        <v>459</v>
      </c>
      <c r="B514" s="273"/>
      <c r="C514" s="206">
        <v>21734187</v>
      </c>
      <c r="D514" s="206">
        <v>21661329</v>
      </c>
      <c r="E514" s="206">
        <v>21653665</v>
      </c>
      <c r="F514" s="206">
        <v>21791935</v>
      </c>
      <c r="G514" s="206">
        <v>22575693</v>
      </c>
      <c r="H514" s="206">
        <v>21049816</v>
      </c>
    </row>
    <row r="515" spans="1:8" x14ac:dyDescent="0.2">
      <c r="A515" s="208" t="s">
        <v>460</v>
      </c>
      <c r="B515" s="273"/>
      <c r="C515" s="206">
        <v>24121484</v>
      </c>
      <c r="D515" s="206">
        <v>24160266</v>
      </c>
      <c r="E515" s="206">
        <v>25005107</v>
      </c>
      <c r="F515" s="206">
        <v>25425096</v>
      </c>
      <c r="G515" s="206">
        <v>24501805</v>
      </c>
      <c r="H515" s="206">
        <v>24473476</v>
      </c>
    </row>
    <row r="516" spans="1:8" ht="15.75" x14ac:dyDescent="0.25">
      <c r="A516" s="276" t="s">
        <v>462</v>
      </c>
      <c r="B516" s="257"/>
      <c r="C516" s="205">
        <v>472280</v>
      </c>
      <c r="D516" s="205">
        <v>406741</v>
      </c>
      <c r="E516" s="205">
        <v>451411</v>
      </c>
      <c r="F516" s="205">
        <v>445101</v>
      </c>
      <c r="G516" s="205">
        <v>455404</v>
      </c>
      <c r="H516" s="205">
        <v>409525</v>
      </c>
    </row>
    <row r="517" spans="1:8" x14ac:dyDescent="0.2">
      <c r="A517" s="208" t="s">
        <v>458</v>
      </c>
      <c r="B517" s="273"/>
      <c r="C517" s="206">
        <v>368988</v>
      </c>
      <c r="D517" s="206">
        <v>301000</v>
      </c>
      <c r="E517" s="206">
        <v>347304</v>
      </c>
      <c r="F517" s="206">
        <v>343258</v>
      </c>
      <c r="G517" s="206">
        <v>352641</v>
      </c>
      <c r="H517" s="206">
        <v>310816</v>
      </c>
    </row>
    <row r="518" spans="1:8" x14ac:dyDescent="0.2">
      <c r="A518" s="208" t="s">
        <v>459</v>
      </c>
      <c r="B518" s="273"/>
      <c r="C518" s="206">
        <v>103292</v>
      </c>
      <c r="D518" s="206">
        <v>105741</v>
      </c>
      <c r="E518" s="206">
        <v>104107</v>
      </c>
      <c r="F518" s="206">
        <v>101843</v>
      </c>
      <c r="G518" s="206">
        <v>102763</v>
      </c>
      <c r="H518" s="206">
        <v>98709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23775</v>
      </c>
      <c r="D521" s="200">
        <v>23918</v>
      </c>
      <c r="E521" s="200">
        <v>27343</v>
      </c>
      <c r="F521" s="200">
        <v>24784</v>
      </c>
      <c r="G521" s="200">
        <v>25114</v>
      </c>
      <c r="H521" s="200">
        <v>25190</v>
      </c>
    </row>
    <row r="522" spans="1:8" x14ac:dyDescent="0.2">
      <c r="A522" s="208" t="s">
        <v>458</v>
      </c>
      <c r="B522" s="273"/>
      <c r="C522" s="201">
        <v>8376</v>
      </c>
      <c r="D522" s="201">
        <v>8417</v>
      </c>
      <c r="E522" s="201">
        <v>10088</v>
      </c>
      <c r="F522" s="201">
        <v>8781</v>
      </c>
      <c r="G522" s="201">
        <v>8929</v>
      </c>
      <c r="H522" s="201">
        <v>8949</v>
      </c>
    </row>
    <row r="523" spans="1:8" x14ac:dyDescent="0.2">
      <c r="A523" s="208" t="s">
        <v>459</v>
      </c>
      <c r="B523" s="273"/>
      <c r="C523" s="201">
        <v>4533</v>
      </c>
      <c r="D523" s="201">
        <v>4567</v>
      </c>
      <c r="E523" s="201">
        <v>6082</v>
      </c>
      <c r="F523" s="201">
        <v>4690</v>
      </c>
      <c r="G523" s="201">
        <v>4747</v>
      </c>
      <c r="H523" s="201">
        <v>4710</v>
      </c>
    </row>
    <row r="524" spans="1:8" x14ac:dyDescent="0.2">
      <c r="A524" s="208" t="s">
        <v>460</v>
      </c>
      <c r="B524" s="273"/>
      <c r="C524" s="201">
        <v>10866</v>
      </c>
      <c r="D524" s="201">
        <v>10934</v>
      </c>
      <c r="E524" s="201">
        <v>11173</v>
      </c>
      <c r="F524" s="201">
        <v>11313</v>
      </c>
      <c r="G524" s="201">
        <v>11438</v>
      </c>
      <c r="H524" s="201">
        <v>11531</v>
      </c>
    </row>
    <row r="525" spans="1:8" ht="15.75" x14ac:dyDescent="0.25">
      <c r="A525" s="276" t="s">
        <v>461</v>
      </c>
      <c r="B525" s="257"/>
      <c r="C525" s="200">
        <v>14364</v>
      </c>
      <c r="D525" s="200">
        <v>14410</v>
      </c>
      <c r="E525" s="200">
        <v>17682</v>
      </c>
      <c r="F525" s="200">
        <v>14965</v>
      </c>
      <c r="G525" s="200">
        <v>15191</v>
      </c>
      <c r="H525" s="200">
        <v>15183</v>
      </c>
    </row>
    <row r="526" spans="1:8" x14ac:dyDescent="0.2">
      <c r="A526" s="208" t="s">
        <v>458</v>
      </c>
      <c r="B526" s="273"/>
      <c r="C526" s="201">
        <v>7779</v>
      </c>
      <c r="D526" s="201">
        <v>7810</v>
      </c>
      <c r="E526" s="201">
        <v>9462</v>
      </c>
      <c r="F526" s="201">
        <v>8133</v>
      </c>
      <c r="G526" s="201">
        <v>8266</v>
      </c>
      <c r="H526" s="201">
        <v>8276</v>
      </c>
    </row>
    <row r="527" spans="1:8" x14ac:dyDescent="0.2">
      <c r="A527" s="208" t="s">
        <v>459</v>
      </c>
      <c r="B527" s="273"/>
      <c r="C527" s="201">
        <v>3985</v>
      </c>
      <c r="D527" s="201">
        <v>4013</v>
      </c>
      <c r="E527" s="201">
        <v>5515</v>
      </c>
      <c r="F527" s="201">
        <v>4087</v>
      </c>
      <c r="G527" s="201">
        <v>4126</v>
      </c>
      <c r="H527" s="201">
        <v>4072</v>
      </c>
    </row>
    <row r="528" spans="1:8" x14ac:dyDescent="0.2">
      <c r="A528" s="208" t="s">
        <v>460</v>
      </c>
      <c r="B528" s="273"/>
      <c r="C528" s="201">
        <v>2600</v>
      </c>
      <c r="D528" s="201">
        <v>2587</v>
      </c>
      <c r="E528" s="201">
        <v>2705</v>
      </c>
      <c r="F528" s="201">
        <v>2745</v>
      </c>
      <c r="G528" s="201">
        <v>2799</v>
      </c>
      <c r="H528" s="201">
        <v>2835</v>
      </c>
    </row>
    <row r="529" spans="1:8" ht="15.75" x14ac:dyDescent="0.25">
      <c r="A529" s="276" t="s">
        <v>462</v>
      </c>
      <c r="B529" s="257"/>
      <c r="C529" s="200">
        <v>9411</v>
      </c>
      <c r="D529" s="200">
        <v>9508</v>
      </c>
      <c r="E529" s="200">
        <v>9661</v>
      </c>
      <c r="F529" s="200">
        <v>9819</v>
      </c>
      <c r="G529" s="200">
        <v>9923</v>
      </c>
      <c r="H529" s="200">
        <v>10007</v>
      </c>
    </row>
    <row r="530" spans="1:8" x14ac:dyDescent="0.2">
      <c r="A530" s="208" t="s">
        <v>458</v>
      </c>
      <c r="B530" s="273"/>
      <c r="C530" s="201">
        <v>597</v>
      </c>
      <c r="D530" s="201">
        <v>607</v>
      </c>
      <c r="E530" s="201">
        <v>626</v>
      </c>
      <c r="F530" s="201">
        <v>648</v>
      </c>
      <c r="G530" s="201">
        <v>663</v>
      </c>
      <c r="H530" s="201">
        <v>673</v>
      </c>
    </row>
    <row r="531" spans="1:8" x14ac:dyDescent="0.2">
      <c r="A531" s="208" t="s">
        <v>459</v>
      </c>
      <c r="B531" s="273"/>
      <c r="C531" s="201">
        <v>548</v>
      </c>
      <c r="D531" s="201">
        <v>554</v>
      </c>
      <c r="E531" s="201">
        <v>567</v>
      </c>
      <c r="F531" s="201">
        <v>603</v>
      </c>
      <c r="G531" s="201">
        <v>621</v>
      </c>
      <c r="H531" s="201">
        <v>638</v>
      </c>
    </row>
    <row r="532" spans="1:8" x14ac:dyDescent="0.2">
      <c r="A532" s="208" t="s">
        <v>460</v>
      </c>
      <c r="B532" s="273"/>
      <c r="C532" s="201">
        <v>8266</v>
      </c>
      <c r="D532" s="201">
        <v>8347</v>
      </c>
      <c r="E532" s="201">
        <v>8468</v>
      </c>
      <c r="F532" s="201">
        <v>8568</v>
      </c>
      <c r="G532" s="201">
        <v>8639</v>
      </c>
      <c r="H532" s="201">
        <v>8696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7290690</v>
      </c>
      <c r="D534" s="203">
        <v>7497210</v>
      </c>
      <c r="E534" s="203">
        <v>6593280</v>
      </c>
      <c r="F534" s="203">
        <v>7332190</v>
      </c>
      <c r="G534" s="203">
        <v>7333030</v>
      </c>
      <c r="H534" s="203">
        <v>7259390</v>
      </c>
    </row>
    <row r="535" spans="1:8" x14ac:dyDescent="0.2">
      <c r="A535" s="208" t="s">
        <v>458</v>
      </c>
      <c r="B535" s="273"/>
      <c r="C535" s="204">
        <v>15207400</v>
      </c>
      <c r="D535" s="204">
        <v>15847790</v>
      </c>
      <c r="E535" s="204">
        <v>13235250</v>
      </c>
      <c r="F535" s="204">
        <v>15306000</v>
      </c>
      <c r="G535" s="204">
        <v>15341200</v>
      </c>
      <c r="H535" s="204">
        <v>15336020</v>
      </c>
    </row>
    <row r="536" spans="1:8" x14ac:dyDescent="0.2">
      <c r="A536" s="208" t="s">
        <v>459</v>
      </c>
      <c r="B536" s="273"/>
      <c r="C536" s="204">
        <v>4817450</v>
      </c>
      <c r="D536" s="204">
        <v>4766160</v>
      </c>
      <c r="E536" s="204">
        <v>3577400</v>
      </c>
      <c r="F536" s="204">
        <v>4668180</v>
      </c>
      <c r="G536" s="204">
        <v>4777430</v>
      </c>
      <c r="H536" s="204">
        <v>4490130</v>
      </c>
    </row>
    <row r="537" spans="1:8" x14ac:dyDescent="0.2">
      <c r="A537" s="208" t="s">
        <v>460</v>
      </c>
      <c r="B537" s="273"/>
      <c r="C537" s="204">
        <v>2219900</v>
      </c>
      <c r="D537" s="204">
        <v>2209650</v>
      </c>
      <c r="E537" s="204">
        <v>2237990</v>
      </c>
      <c r="F537" s="204">
        <v>2247420</v>
      </c>
      <c r="G537" s="204">
        <v>2142140</v>
      </c>
      <c r="H537" s="204">
        <v>2122410</v>
      </c>
    </row>
    <row r="538" spans="1:8" ht="15.75" x14ac:dyDescent="0.25">
      <c r="A538" s="276" t="s">
        <v>461</v>
      </c>
      <c r="B538" s="257"/>
      <c r="C538" s="203">
        <v>12034520</v>
      </c>
      <c r="D538" s="203">
        <v>12415780</v>
      </c>
      <c r="E538" s="203">
        <v>10170160</v>
      </c>
      <c r="F538" s="203">
        <v>12113320</v>
      </c>
      <c r="G538" s="203">
        <v>12093110</v>
      </c>
      <c r="H538" s="203">
        <v>12017030</v>
      </c>
    </row>
    <row r="539" spans="1:8" x14ac:dyDescent="0.2">
      <c r="A539" s="208" t="s">
        <v>458</v>
      </c>
      <c r="B539" s="273"/>
      <c r="C539" s="204">
        <v>16327060</v>
      </c>
      <c r="D539" s="204">
        <v>17040950</v>
      </c>
      <c r="E539" s="204">
        <v>14074180</v>
      </c>
      <c r="F539" s="204">
        <v>16483310</v>
      </c>
      <c r="G539" s="204">
        <v>16529020</v>
      </c>
      <c r="H539" s="204">
        <v>16545580</v>
      </c>
    </row>
    <row r="540" spans="1:8" x14ac:dyDescent="0.2">
      <c r="A540" s="208" t="s">
        <v>459</v>
      </c>
      <c r="B540" s="273"/>
      <c r="C540" s="204">
        <v>5454000</v>
      </c>
      <c r="D540" s="204">
        <v>5397790</v>
      </c>
      <c r="E540" s="204">
        <v>3926320</v>
      </c>
      <c r="F540" s="204">
        <v>5332010</v>
      </c>
      <c r="G540" s="204">
        <v>5471570</v>
      </c>
      <c r="H540" s="204">
        <v>5169400</v>
      </c>
    </row>
    <row r="541" spans="1:8" x14ac:dyDescent="0.2">
      <c r="A541" s="208" t="s">
        <v>460</v>
      </c>
      <c r="B541" s="273"/>
      <c r="C541" s="204">
        <v>9277490</v>
      </c>
      <c r="D541" s="204">
        <v>9339110</v>
      </c>
      <c r="E541" s="204">
        <v>9244030</v>
      </c>
      <c r="F541" s="204">
        <v>9262330</v>
      </c>
      <c r="G541" s="204">
        <v>8753770</v>
      </c>
      <c r="H541" s="204">
        <v>8632620</v>
      </c>
    </row>
    <row r="542" spans="1:8" ht="15.75" x14ac:dyDescent="0.25">
      <c r="A542" s="276" t="s">
        <v>462</v>
      </c>
      <c r="B542" s="257"/>
      <c r="C542" s="203">
        <v>50180</v>
      </c>
      <c r="D542" s="203">
        <v>42780</v>
      </c>
      <c r="E542" s="203">
        <v>46730</v>
      </c>
      <c r="F542" s="203">
        <v>45330</v>
      </c>
      <c r="G542" s="203">
        <v>45890</v>
      </c>
      <c r="H542" s="203">
        <v>40920</v>
      </c>
    </row>
    <row r="543" spans="1:8" x14ac:dyDescent="0.2">
      <c r="A543" s="208" t="s">
        <v>458</v>
      </c>
      <c r="B543" s="273"/>
      <c r="C543" s="204">
        <v>618070</v>
      </c>
      <c r="D543" s="204">
        <v>495880</v>
      </c>
      <c r="E543" s="204">
        <v>554800</v>
      </c>
      <c r="F543" s="204">
        <v>529720</v>
      </c>
      <c r="G543" s="204">
        <v>531890</v>
      </c>
      <c r="H543" s="204">
        <v>461840</v>
      </c>
    </row>
    <row r="544" spans="1:8" x14ac:dyDescent="0.2">
      <c r="A544" s="208" t="s">
        <v>459</v>
      </c>
      <c r="B544" s="273"/>
      <c r="C544" s="204">
        <v>188490</v>
      </c>
      <c r="D544" s="204">
        <v>190870</v>
      </c>
      <c r="E544" s="204">
        <v>183610</v>
      </c>
      <c r="F544" s="204">
        <v>168890</v>
      </c>
      <c r="G544" s="204">
        <v>165480</v>
      </c>
      <c r="H544" s="204">
        <v>154720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784.03</v>
      </c>
      <c r="D550" s="195">
        <v>891.29</v>
      </c>
      <c r="E550" s="195">
        <v>948.73</v>
      </c>
      <c r="F550" s="195">
        <v>1234.8900000000001</v>
      </c>
      <c r="G550" s="195">
        <v>1398.19</v>
      </c>
      <c r="H550" s="195">
        <v>1410.94</v>
      </c>
    </row>
    <row r="551" spans="1:8" ht="15.75" x14ac:dyDescent="0.2">
      <c r="A551" s="274" t="s">
        <v>473</v>
      </c>
      <c r="B551" s="275"/>
      <c r="C551" s="196">
        <v>2538476</v>
      </c>
      <c r="D551" s="196">
        <v>2766489</v>
      </c>
      <c r="E551" s="196">
        <v>2909148</v>
      </c>
      <c r="F551" s="196">
        <v>3635900</v>
      </c>
      <c r="G551" s="196">
        <v>3703390</v>
      </c>
      <c r="H551" s="196">
        <v>4232999</v>
      </c>
    </row>
    <row r="552" spans="1:8" ht="15.75" x14ac:dyDescent="0.2">
      <c r="A552" s="280" t="s">
        <v>474</v>
      </c>
      <c r="B552" s="275"/>
      <c r="C552" s="195">
        <v>308.86</v>
      </c>
      <c r="D552" s="195">
        <v>322.17</v>
      </c>
      <c r="E552" s="195">
        <v>326.12</v>
      </c>
      <c r="F552" s="195">
        <v>339.64</v>
      </c>
      <c r="G552" s="195">
        <v>377.54</v>
      </c>
      <c r="H552" s="195">
        <v>333.32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0.13680598956672574</v>
      </c>
      <c r="D556" s="197">
        <f>IF(AND(D550&gt;0,E550&gt;0)=TRUE,E550/D550-1,"")</f>
        <v>6.4445915470834558E-2</v>
      </c>
      <c r="E556" s="197">
        <f>IF(AND(E550&gt;0,F550&gt;0)=TRUE,F550/E550-1,"")</f>
        <v>0.30162427666459379</v>
      </c>
      <c r="F556" s="197">
        <f>IF(AND(F550&gt;0,G550&gt;0)=TRUE,G550/F550-1,"")</f>
        <v>0.13223849897561712</v>
      </c>
      <c r="G556" s="197">
        <f>IF(AND(G550&gt;0,H550&gt;0)=TRUE,H550/G550-1,"")</f>
        <v>9.118932333946006E-3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8.9822791312582861E-2</v>
      </c>
      <c r="D557" s="197">
        <f t="shared" si="20"/>
        <v>5.1566805434614116E-2</v>
      </c>
      <c r="E557" s="197">
        <f t="shared" si="20"/>
        <v>0.24981609735908927</v>
      </c>
      <c r="F557" s="197">
        <f t="shared" si="20"/>
        <v>1.8562116669875506E-2</v>
      </c>
      <c r="G557" s="197">
        <f t="shared" si="20"/>
        <v>0.1430065426541629</v>
      </c>
    </row>
    <row r="558" spans="1:8" ht="15.75" x14ac:dyDescent="0.2">
      <c r="A558" s="280" t="s">
        <v>474</v>
      </c>
      <c r="B558" s="275"/>
      <c r="C558" s="197">
        <f t="shared" si="20"/>
        <v>4.3093958427766532E-2</v>
      </c>
      <c r="D558" s="197">
        <f t="shared" si="20"/>
        <v>1.2260607753670438E-2</v>
      </c>
      <c r="E558" s="197">
        <f t="shared" si="20"/>
        <v>4.1457132343922343E-2</v>
      </c>
      <c r="F558" s="197">
        <f t="shared" si="20"/>
        <v>0.11158874101990346</v>
      </c>
      <c r="G558" s="197">
        <f t="shared" si="20"/>
        <v>-0.11712666207554168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320.75</v>
      </c>
      <c r="D562" s="195">
        <v>361.56</v>
      </c>
      <c r="E562" s="195">
        <v>375.89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1059160</v>
      </c>
      <c r="D563" s="196">
        <v>1071349</v>
      </c>
      <c r="E563" s="196">
        <v>1044240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302.83999999999997</v>
      </c>
      <c r="D564" s="195">
        <v>337.49</v>
      </c>
      <c r="E564" s="195">
        <v>359.97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0.1272330475448169</v>
      </c>
      <c r="D568" s="197">
        <f>IF(AND(D562&gt;0,E562&gt;0)=TRUE,E562/D562-1,"")</f>
        <v>3.9633809049673507E-2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1.1508176290645489E-2</v>
      </c>
      <c r="D569" s="197">
        <f t="shared" si="21"/>
        <v>-2.5303612548291943E-2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0.11441685378417654</v>
      </c>
      <c r="D570" s="197">
        <f t="shared" si="21"/>
        <v>6.6609381018696956E-2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517</v>
      </c>
      <c r="B587" s="8"/>
      <c r="C587" s="8"/>
      <c r="D587" s="8"/>
      <c r="F587" s="217" t="s">
        <v>518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2812199</v>
      </c>
      <c r="E591" s="147">
        <v>779635</v>
      </c>
      <c r="F591" s="147">
        <v>288508</v>
      </c>
      <c r="G591" s="147">
        <v>1823307</v>
      </c>
      <c r="H591" s="147">
        <v>939460</v>
      </c>
      <c r="I591" s="147">
        <v>12774</v>
      </c>
    </row>
    <row r="592" spans="1:9" x14ac:dyDescent="0.2">
      <c r="A592" s="233" t="s">
        <v>121</v>
      </c>
      <c r="B592" s="234"/>
      <c r="C592" s="234"/>
      <c r="D592" s="148">
        <v>3617719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0.7773403628087201</v>
      </c>
      <c r="E593" s="87">
        <f t="shared" si="22"/>
        <v>0.21550457622606953</v>
      </c>
      <c r="F593" s="87">
        <f t="shared" si="22"/>
        <v>7.97485929670049E-2</v>
      </c>
      <c r="G593" s="87">
        <f t="shared" si="22"/>
        <v>0.50399353846995854</v>
      </c>
      <c r="H593" s="87">
        <f t="shared" si="22"/>
        <v>0.259682965979392</v>
      </c>
      <c r="I593" s="87">
        <f t="shared" si="22"/>
        <v>3.5309541730576643E-3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519</v>
      </c>
      <c r="E595" s="86" t="s">
        <v>519</v>
      </c>
      <c r="F595" s="86" t="s">
        <v>519</v>
      </c>
      <c r="G595" s="86" t="s">
        <v>519</v>
      </c>
      <c r="H595" s="86" t="s">
        <v>519</v>
      </c>
      <c r="I595" s="86" t="s">
        <v>519</v>
      </c>
    </row>
    <row r="596" spans="1:9" x14ac:dyDescent="0.2">
      <c r="A596" s="233" t="s">
        <v>124</v>
      </c>
      <c r="B596" s="234"/>
      <c r="C596" s="234"/>
      <c r="D596" s="143">
        <v>5617016</v>
      </c>
      <c r="E596" s="144">
        <v>1684416</v>
      </c>
      <c r="F596" s="144">
        <v>292782</v>
      </c>
      <c r="G596" s="144">
        <v>2336320</v>
      </c>
      <c r="H596" s="144">
        <v>1289276</v>
      </c>
      <c r="I596" s="144">
        <v>14222</v>
      </c>
    </row>
    <row r="597" spans="1:9" x14ac:dyDescent="0.2">
      <c r="A597" s="233" t="s">
        <v>125</v>
      </c>
      <c r="B597" s="234"/>
      <c r="C597" s="234"/>
      <c r="D597" s="143">
        <v>105226</v>
      </c>
      <c r="E597" s="144">
        <v>84362</v>
      </c>
      <c r="F597" s="144">
        <v>361</v>
      </c>
      <c r="G597" s="144">
        <v>2298</v>
      </c>
      <c r="H597" s="144">
        <v>17704</v>
      </c>
      <c r="I597" s="144">
        <v>12</v>
      </c>
    </row>
    <row r="598" spans="1:9" x14ac:dyDescent="0.2">
      <c r="A598" s="233" t="s">
        <v>126</v>
      </c>
      <c r="B598" s="234"/>
      <c r="C598" s="234"/>
      <c r="D598" s="141">
        <v>2</v>
      </c>
      <c r="E598" s="142">
        <v>2.2000000000000002</v>
      </c>
      <c r="F598" s="142">
        <v>1</v>
      </c>
      <c r="G598" s="142">
        <v>1.3</v>
      </c>
      <c r="H598" s="142">
        <v>1.4</v>
      </c>
      <c r="I598" s="142">
        <v>1.1000000000000001</v>
      </c>
    </row>
    <row r="599" spans="1:9" x14ac:dyDescent="0.2">
      <c r="A599" s="233" t="s">
        <v>127</v>
      </c>
      <c r="B599" s="234"/>
      <c r="C599" s="234"/>
      <c r="D599" s="88">
        <v>66541.27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146489582101</v>
      </c>
      <c r="E601" s="151">
        <v>31095443522</v>
      </c>
      <c r="F601" s="151">
        <v>100450140697</v>
      </c>
      <c r="G601" s="151">
        <v>6184850384</v>
      </c>
      <c r="H601" s="151">
        <v>7403573840</v>
      </c>
      <c r="I601" s="151">
        <v>1355573658</v>
      </c>
    </row>
    <row r="602" spans="1:9" x14ac:dyDescent="0.2">
      <c r="A602" s="233" t="s">
        <v>130</v>
      </c>
      <c r="B602" s="234"/>
      <c r="C602" s="234"/>
      <c r="D602" s="152">
        <v>26079.61</v>
      </c>
      <c r="E602" s="153">
        <v>18460.669999999998</v>
      </c>
      <c r="F602" s="153">
        <v>343088.51</v>
      </c>
      <c r="G602" s="153">
        <v>2647.26</v>
      </c>
      <c r="H602" s="153">
        <v>5742.43</v>
      </c>
      <c r="I602" s="153">
        <v>95315.26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28070064065</v>
      </c>
      <c r="E604" s="155">
        <v>14668619223</v>
      </c>
      <c r="F604" s="155">
        <v>1815452458</v>
      </c>
      <c r="G604" s="155">
        <v>6034929722</v>
      </c>
      <c r="H604" s="155">
        <v>4277891155</v>
      </c>
      <c r="I604" s="155">
        <v>1273171507</v>
      </c>
    </row>
    <row r="605" spans="1:9" x14ac:dyDescent="0.2">
      <c r="A605" s="233" t="s">
        <v>133</v>
      </c>
      <c r="B605" s="234"/>
      <c r="C605" s="234"/>
      <c r="D605" s="152">
        <v>4997.33</v>
      </c>
      <c r="E605" s="153">
        <v>8708.43</v>
      </c>
      <c r="F605" s="153">
        <v>6200.7</v>
      </c>
      <c r="G605" s="153">
        <v>2583.09</v>
      </c>
      <c r="H605" s="153">
        <v>3318.06</v>
      </c>
      <c r="I605" s="153">
        <v>89521.27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46171601140</v>
      </c>
      <c r="E607" s="157">
        <v>25894166842</v>
      </c>
      <c r="F607" s="157">
        <v>4194022550</v>
      </c>
      <c r="G607" s="157">
        <v>6809998749</v>
      </c>
      <c r="H607" s="157">
        <v>8022812387</v>
      </c>
      <c r="I607" s="157">
        <v>1250600612</v>
      </c>
    </row>
    <row r="608" spans="1:9" x14ac:dyDescent="0.2">
      <c r="A608" s="233" t="s">
        <v>112</v>
      </c>
      <c r="B608" s="234"/>
      <c r="C608" s="234"/>
      <c r="D608" s="158">
        <v>22405.23</v>
      </c>
      <c r="E608" s="159">
        <v>24876.400000000001</v>
      </c>
      <c r="F608" s="159">
        <v>71930</v>
      </c>
      <c r="G608" s="159">
        <v>15338.08</v>
      </c>
      <c r="H608" s="159">
        <v>15812.55</v>
      </c>
      <c r="I608" s="159">
        <v>122993.77</v>
      </c>
    </row>
    <row r="609" spans="1:9" x14ac:dyDescent="0.2">
      <c r="A609" s="233" t="s">
        <v>135</v>
      </c>
      <c r="B609" s="234"/>
      <c r="C609" s="234"/>
      <c r="D609" s="143">
        <v>2060751</v>
      </c>
      <c r="E609" s="144">
        <v>1040913</v>
      </c>
      <c r="F609" s="144">
        <v>58307</v>
      </c>
      <c r="G609" s="144">
        <v>443993</v>
      </c>
      <c r="H609" s="144">
        <v>507370</v>
      </c>
      <c r="I609" s="144">
        <v>10168</v>
      </c>
    </row>
    <row r="610" spans="1:9" x14ac:dyDescent="0.2">
      <c r="A610" s="233" t="s">
        <v>113</v>
      </c>
      <c r="B610" s="234"/>
      <c r="C610" s="234"/>
      <c r="D610" s="87">
        <v>2.9000000000000001E-2</v>
      </c>
      <c r="E610" s="89">
        <v>1.47E-2</v>
      </c>
      <c r="F610" s="89">
        <v>8.0000000000000004E-4</v>
      </c>
      <c r="G610" s="89">
        <v>6.3E-3</v>
      </c>
      <c r="H610" s="89">
        <v>7.1000000000000004E-3</v>
      </c>
      <c r="I610" s="89">
        <v>1E-4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1.43</v>
      </c>
      <c r="E612" s="142">
        <v>0.41</v>
      </c>
      <c r="F612" s="142">
        <v>0.14000000000000001</v>
      </c>
      <c r="G612" s="142">
        <v>0.99</v>
      </c>
      <c r="H612" s="142">
        <v>0.39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1.78</v>
      </c>
      <c r="E613" s="142">
        <v>0.68</v>
      </c>
      <c r="F613" s="142">
        <v>0.06</v>
      </c>
      <c r="G613" s="142">
        <v>1.26</v>
      </c>
      <c r="H613" s="142">
        <v>0.36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0.75</v>
      </c>
      <c r="E614" s="142">
        <v>0.35</v>
      </c>
      <c r="F614" s="142">
        <v>0.05</v>
      </c>
      <c r="G614" s="142">
        <v>0.35</v>
      </c>
      <c r="H614" s="142">
        <v>0.34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0.49</v>
      </c>
      <c r="E615" s="142">
        <v>0.3</v>
      </c>
      <c r="F615" s="142">
        <v>0.04</v>
      </c>
      <c r="G615" s="142">
        <v>0.12</v>
      </c>
      <c r="H615" s="142">
        <v>0.25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25.92</v>
      </c>
      <c r="E616" s="142">
        <v>14.38</v>
      </c>
      <c r="F616" s="142">
        <v>1.32</v>
      </c>
      <c r="G616" s="142">
        <v>7.93</v>
      </c>
      <c r="H616" s="142">
        <v>9.31</v>
      </c>
      <c r="I616" s="142">
        <v>0.28000000000000003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30.38</v>
      </c>
      <c r="E618" s="142">
        <v>16.11</v>
      </c>
      <c r="F618" s="142">
        <v>1.6</v>
      </c>
      <c r="G618" s="142">
        <v>10.64</v>
      </c>
      <c r="H618" s="142">
        <v>10.65</v>
      </c>
      <c r="I618" s="142">
        <v>0.28000000000000003</v>
      </c>
    </row>
    <row r="619" spans="1:9" x14ac:dyDescent="0.2">
      <c r="A619" s="263" t="s">
        <v>144</v>
      </c>
      <c r="B619" s="234"/>
      <c r="C619" s="234"/>
      <c r="D619" s="141">
        <v>28.95</v>
      </c>
      <c r="E619" s="142">
        <v>15.71</v>
      </c>
      <c r="F619" s="142">
        <v>1.46</v>
      </c>
      <c r="G619" s="142">
        <v>9.66</v>
      </c>
      <c r="H619" s="142">
        <v>10.26</v>
      </c>
      <c r="I619" s="142">
        <v>0.28000000000000003</v>
      </c>
    </row>
    <row r="620" spans="1:9" x14ac:dyDescent="0.2">
      <c r="A620" s="263" t="s">
        <v>145</v>
      </c>
      <c r="B620" s="234"/>
      <c r="C620" s="234"/>
      <c r="D620" s="141">
        <v>27.16</v>
      </c>
      <c r="E620" s="142">
        <v>15.03</v>
      </c>
      <c r="F620" s="142">
        <v>1.41</v>
      </c>
      <c r="G620" s="142">
        <v>8.4</v>
      </c>
      <c r="H620" s="142">
        <v>9.9</v>
      </c>
      <c r="I620" s="142">
        <v>0.28000000000000003</v>
      </c>
    </row>
    <row r="621" spans="1:9" x14ac:dyDescent="0.2">
      <c r="A621" s="263" t="s">
        <v>146</v>
      </c>
      <c r="B621" s="234"/>
      <c r="C621" s="234"/>
      <c r="D621" s="141">
        <v>26.41</v>
      </c>
      <c r="E621" s="142">
        <v>14.68</v>
      </c>
      <c r="F621" s="142">
        <v>1.35</v>
      </c>
      <c r="G621" s="142">
        <v>8.0500000000000007</v>
      </c>
      <c r="H621" s="142">
        <v>9.56</v>
      </c>
      <c r="I621" s="142">
        <v>0.28000000000000003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2747290</v>
      </c>
      <c r="E623" s="144">
        <v>711030</v>
      </c>
      <c r="F623" s="144">
        <v>287381</v>
      </c>
      <c r="G623" s="144">
        <v>1768740</v>
      </c>
      <c r="H623" s="144">
        <v>924976</v>
      </c>
      <c r="I623" s="144">
        <v>3154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0.68020000000000003</v>
      </c>
      <c r="E625" s="89">
        <v>0.3342</v>
      </c>
      <c r="F625" s="89">
        <v>0.79179999999999995</v>
      </c>
      <c r="G625" s="89">
        <v>0.87080000000000002</v>
      </c>
      <c r="H625" s="89">
        <v>0.67169999999999996</v>
      </c>
      <c r="I625" s="89">
        <v>0.84050000000000002</v>
      </c>
    </row>
    <row r="626" spans="1:9" x14ac:dyDescent="0.2">
      <c r="A626" s="233" t="s">
        <v>150</v>
      </c>
      <c r="B626" s="234"/>
      <c r="C626" s="234"/>
      <c r="D626" s="87">
        <v>3.3999999999999998E-3</v>
      </c>
      <c r="E626" s="89">
        <v>1.55E-2</v>
      </c>
      <c r="F626" s="89">
        <v>1E-4</v>
      </c>
      <c r="G626" s="89">
        <v>5.0000000000000001E-4</v>
      </c>
      <c r="H626" s="89">
        <v>1E-4</v>
      </c>
      <c r="I626" s="89">
        <v>0</v>
      </c>
    </row>
    <row r="627" spans="1:9" x14ac:dyDescent="0.2">
      <c r="A627" s="233" t="s">
        <v>151</v>
      </c>
      <c r="B627" s="234"/>
      <c r="C627" s="234"/>
      <c r="D627" s="87">
        <v>1.4E-3</v>
      </c>
      <c r="E627" s="89">
        <v>6.4000000000000003E-3</v>
      </c>
      <c r="F627" s="89">
        <v>0</v>
      </c>
      <c r="G627" s="89">
        <v>2.0000000000000001E-4</v>
      </c>
      <c r="H627" s="89">
        <v>2.0000000000000001E-4</v>
      </c>
      <c r="I627" s="89">
        <v>3.2000000000000002E-3</v>
      </c>
    </row>
    <row r="628" spans="1:9" x14ac:dyDescent="0.2">
      <c r="A628" s="233" t="s">
        <v>152</v>
      </c>
      <c r="B628" s="234"/>
      <c r="C628" s="234"/>
      <c r="D628" s="87">
        <v>1.5E-3</v>
      </c>
      <c r="E628" s="89">
        <v>5.5999999999999999E-3</v>
      </c>
      <c r="F628" s="89">
        <v>0</v>
      </c>
      <c r="G628" s="89">
        <v>1E-4</v>
      </c>
      <c r="H628" s="89">
        <v>1.9E-3</v>
      </c>
      <c r="I628" s="89">
        <v>1.6000000000000001E-3</v>
      </c>
    </row>
    <row r="629" spans="1:9" x14ac:dyDescent="0.2">
      <c r="A629" s="233" t="s">
        <v>153</v>
      </c>
      <c r="B629" s="234"/>
      <c r="C629" s="234"/>
      <c r="D629" s="87">
        <v>2.5899999999999999E-2</v>
      </c>
      <c r="E629" s="89">
        <v>3.4799999999999998E-2</v>
      </c>
      <c r="F629" s="89">
        <v>2.3400000000000001E-2</v>
      </c>
      <c r="G629" s="89">
        <v>1.61E-2</v>
      </c>
      <c r="H629" s="89">
        <v>2.9899999999999999E-2</v>
      </c>
      <c r="I629" s="89">
        <v>1.2999999999999999E-2</v>
      </c>
    </row>
    <row r="630" spans="1:9" x14ac:dyDescent="0.2">
      <c r="A630" s="233" t="s">
        <v>154</v>
      </c>
      <c r="B630" s="234"/>
      <c r="C630" s="234"/>
      <c r="D630" s="87">
        <v>1.7999999999999999E-2</v>
      </c>
      <c r="E630" s="89">
        <v>2.3699999999999999E-2</v>
      </c>
      <c r="F630" s="89">
        <v>1.7399999999999999E-2</v>
      </c>
      <c r="G630" s="89">
        <v>1.3599999999999999E-2</v>
      </c>
      <c r="H630" s="89">
        <v>1.6500000000000001E-2</v>
      </c>
      <c r="I630" s="89">
        <v>9.1999999999999998E-3</v>
      </c>
    </row>
    <row r="631" spans="1:9" x14ac:dyDescent="0.2">
      <c r="A631" s="233" t="s">
        <v>155</v>
      </c>
      <c r="B631" s="234"/>
      <c r="C631" s="234"/>
      <c r="D631" s="87">
        <v>0.02</v>
      </c>
      <c r="E631" s="89">
        <v>2.2800000000000001E-2</v>
      </c>
      <c r="F631" s="89">
        <v>7.1999999999999998E-3</v>
      </c>
      <c r="G631" s="89">
        <v>1.9900000000000001E-2</v>
      </c>
      <c r="H631" s="89">
        <v>1.04E-2</v>
      </c>
      <c r="I631" s="89">
        <v>9.1999999999999998E-3</v>
      </c>
    </row>
    <row r="632" spans="1:9" x14ac:dyDescent="0.2">
      <c r="A632" s="233" t="s">
        <v>156</v>
      </c>
      <c r="B632" s="234"/>
      <c r="C632" s="234"/>
      <c r="D632" s="87">
        <v>8.0999999999999996E-3</v>
      </c>
      <c r="E632" s="89">
        <v>1.5299999999999999E-2</v>
      </c>
      <c r="F632" s="89">
        <v>6.3E-3</v>
      </c>
      <c r="G632" s="89">
        <v>4.4000000000000003E-3</v>
      </c>
      <c r="H632" s="89">
        <v>8.8000000000000005E-3</v>
      </c>
      <c r="I632" s="89">
        <v>3.5000000000000001E-3</v>
      </c>
    </row>
    <row r="633" spans="1:9" x14ac:dyDescent="0.2">
      <c r="A633" s="233" t="s">
        <v>157</v>
      </c>
      <c r="B633" s="234"/>
      <c r="C633" s="234"/>
      <c r="D633" s="87">
        <v>5.5999999999999999E-3</v>
      </c>
      <c r="E633" s="89">
        <v>1.3100000000000001E-2</v>
      </c>
      <c r="F633" s="89">
        <v>4.1999999999999997E-3</v>
      </c>
      <c r="G633" s="89">
        <v>1.9E-3</v>
      </c>
      <c r="H633" s="89">
        <v>6.1999999999999998E-3</v>
      </c>
      <c r="I633" s="89">
        <v>5.4000000000000003E-3</v>
      </c>
    </row>
    <row r="634" spans="1:9" x14ac:dyDescent="0.2">
      <c r="A634" s="233" t="s">
        <v>158</v>
      </c>
      <c r="B634" s="234"/>
      <c r="C634" s="234"/>
      <c r="D634" s="87">
        <v>0.2359</v>
      </c>
      <c r="E634" s="89">
        <v>0.52849999999999997</v>
      </c>
      <c r="F634" s="89">
        <v>0.1497</v>
      </c>
      <c r="G634" s="89">
        <v>7.2599999999999998E-2</v>
      </c>
      <c r="H634" s="89">
        <v>0.25430000000000003</v>
      </c>
      <c r="I634" s="89">
        <v>0.1145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0.31979999999999997</v>
      </c>
      <c r="E636" s="89">
        <v>0.66579999999999995</v>
      </c>
      <c r="F636" s="89">
        <v>0.2082</v>
      </c>
      <c r="G636" s="89">
        <v>0.12920000000000001</v>
      </c>
      <c r="H636" s="89">
        <v>0.32829999999999998</v>
      </c>
      <c r="I636" s="89">
        <v>0.1595</v>
      </c>
    </row>
    <row r="637" spans="1:9" x14ac:dyDescent="0.2">
      <c r="A637" s="233" t="s">
        <v>160</v>
      </c>
      <c r="B637" s="234"/>
      <c r="C637" s="234"/>
      <c r="D637" s="87">
        <v>0.31640000000000001</v>
      </c>
      <c r="E637" s="89">
        <v>0.65029999999999999</v>
      </c>
      <c r="F637" s="89">
        <v>0.20810000000000001</v>
      </c>
      <c r="G637" s="89">
        <v>0.12870000000000001</v>
      </c>
      <c r="H637" s="89">
        <v>0.3281</v>
      </c>
      <c r="I637" s="89">
        <v>0.1595</v>
      </c>
    </row>
    <row r="638" spans="1:9" x14ac:dyDescent="0.2">
      <c r="A638" s="233" t="s">
        <v>161</v>
      </c>
      <c r="B638" s="234"/>
      <c r="C638" s="234"/>
      <c r="D638" s="87">
        <v>0.31490000000000001</v>
      </c>
      <c r="E638" s="89">
        <v>0.64390000000000003</v>
      </c>
      <c r="F638" s="89">
        <v>0.20810000000000001</v>
      </c>
      <c r="G638" s="89">
        <v>0.12859999999999999</v>
      </c>
      <c r="H638" s="89">
        <v>0.32800000000000001</v>
      </c>
      <c r="I638" s="89">
        <v>0.15629999999999999</v>
      </c>
    </row>
    <row r="639" spans="1:9" x14ac:dyDescent="0.2">
      <c r="A639" s="233" t="s">
        <v>162</v>
      </c>
      <c r="B639" s="234"/>
      <c r="C639" s="234"/>
      <c r="D639" s="87">
        <v>0.3135</v>
      </c>
      <c r="E639" s="89">
        <v>0.63829999999999998</v>
      </c>
      <c r="F639" s="89">
        <v>0.20810000000000001</v>
      </c>
      <c r="G639" s="89">
        <v>0.1285</v>
      </c>
      <c r="H639" s="89">
        <v>0.32600000000000001</v>
      </c>
      <c r="I639" s="89">
        <v>0.1547</v>
      </c>
    </row>
    <row r="640" spans="1:9" x14ac:dyDescent="0.2">
      <c r="A640" s="233" t="s">
        <v>163</v>
      </c>
      <c r="B640" s="234"/>
      <c r="C640" s="234"/>
      <c r="D640" s="87">
        <v>0.28760000000000002</v>
      </c>
      <c r="E640" s="89">
        <v>0.60350000000000004</v>
      </c>
      <c r="F640" s="89">
        <v>0.18479999999999999</v>
      </c>
      <c r="G640" s="89">
        <v>0.1124</v>
      </c>
      <c r="H640" s="89">
        <v>0.29609999999999997</v>
      </c>
      <c r="I640" s="89">
        <v>0.14169999999999999</v>
      </c>
    </row>
    <row r="641" spans="1:9" x14ac:dyDescent="0.2">
      <c r="A641" s="233" t="s">
        <v>164</v>
      </c>
      <c r="B641" s="234"/>
      <c r="C641" s="234"/>
      <c r="D641" s="87">
        <v>0.26960000000000001</v>
      </c>
      <c r="E641" s="89">
        <v>0.57969999999999999</v>
      </c>
      <c r="F641" s="89">
        <v>0.1673</v>
      </c>
      <c r="G641" s="89">
        <v>9.8900000000000002E-2</v>
      </c>
      <c r="H641" s="89">
        <v>0.2797</v>
      </c>
      <c r="I641" s="89">
        <v>0.13250000000000001</v>
      </c>
    </row>
    <row r="642" spans="1:9" x14ac:dyDescent="0.2">
      <c r="A642" s="233" t="s">
        <v>165</v>
      </c>
      <c r="B642" s="234"/>
      <c r="C642" s="234"/>
      <c r="D642" s="87">
        <v>0.24959999999999999</v>
      </c>
      <c r="E642" s="89">
        <v>0.55689999999999995</v>
      </c>
      <c r="F642" s="89">
        <v>0.16020000000000001</v>
      </c>
      <c r="G642" s="89">
        <v>7.9000000000000001E-2</v>
      </c>
      <c r="H642" s="89">
        <v>0.26919999999999999</v>
      </c>
      <c r="I642" s="89">
        <v>0.12330000000000001</v>
      </c>
    </row>
    <row r="643" spans="1:9" x14ac:dyDescent="0.2">
      <c r="A643" s="233" t="s">
        <v>166</v>
      </c>
      <c r="B643" s="234"/>
      <c r="C643" s="234"/>
      <c r="D643" s="87">
        <v>0.24149999999999999</v>
      </c>
      <c r="E643" s="89">
        <v>0.54169999999999996</v>
      </c>
      <c r="F643" s="89">
        <v>0.15379999999999999</v>
      </c>
      <c r="G643" s="89">
        <v>7.4499999999999997E-2</v>
      </c>
      <c r="H643" s="89">
        <v>0.26050000000000001</v>
      </c>
      <c r="I643" s="89">
        <v>0.1198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517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517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4.2504822889023741E-2</v>
      </c>
      <c r="C772" s="96">
        <f t="shared" ref="C772:C779" si="24">-D68/$B$58</f>
        <v>-4.1672638116300217E-2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7.5859076274902279E-2</v>
      </c>
      <c r="C773" s="96">
        <f t="shared" si="24"/>
        <v>-6.6775369248694844E-2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2.506916670174061E-2</v>
      </c>
      <c r="C774" s="96">
        <f t="shared" si="24"/>
        <v>-2.3332873376320666E-2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6.1774801849986176E-2</v>
      </c>
      <c r="C775" s="96">
        <f t="shared" si="24"/>
        <v>-5.9791836597696199E-2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0.10289202855427342</v>
      </c>
      <c r="C776" s="96">
        <f t="shared" si="24"/>
        <v>-0.10777778428939572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7.5722953861694295E-2</v>
      </c>
      <c r="C777" s="96">
        <f t="shared" si="24"/>
        <v>-8.1958745585345022E-2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6.9051623692652109E-2</v>
      </c>
      <c r="C778" s="96">
        <f t="shared" si="24"/>
        <v>-6.1286785683651514E-2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4.8433473433753135E-2</v>
      </c>
      <c r="C779" s="96">
        <f t="shared" si="24"/>
        <v>-5.609601984457005E-2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217.03</v>
      </c>
      <c r="D785" s="97">
        <v>222.45</v>
      </c>
      <c r="E785" s="97">
        <v>200.53</v>
      </c>
      <c r="F785" s="97">
        <v>199.87</v>
      </c>
      <c r="G785" s="94">
        <v>111.91</v>
      </c>
      <c r="H785" s="97">
        <v>106.29</v>
      </c>
      <c r="I785" s="97">
        <v>86.15</v>
      </c>
      <c r="J785" s="97">
        <v>94.16</v>
      </c>
      <c r="K785" s="94">
        <v>19.5</v>
      </c>
      <c r="L785" s="94">
        <v>22.39</v>
      </c>
      <c r="M785" s="94">
        <v>24.3</v>
      </c>
      <c r="N785" s="97">
        <v>24.73</v>
      </c>
      <c r="O785" s="94">
        <v>4.43</v>
      </c>
      <c r="P785" s="94">
        <v>6.61</v>
      </c>
      <c r="Q785" s="94">
        <v>4.1900000000000004</v>
      </c>
      <c r="R785" s="97">
        <v>4.8600000000000003</v>
      </c>
      <c r="W785" s="93"/>
    </row>
    <row r="786" spans="1:23" x14ac:dyDescent="0.2">
      <c r="A786" s="94"/>
      <c r="B786" s="94" t="s">
        <v>225</v>
      </c>
      <c r="C786" s="94">
        <v>190.53</v>
      </c>
      <c r="D786" s="97">
        <v>220.56</v>
      </c>
      <c r="E786" s="97">
        <v>195.33</v>
      </c>
      <c r="F786" s="97">
        <v>196.18</v>
      </c>
      <c r="G786" s="94">
        <v>96.07</v>
      </c>
      <c r="H786" s="97">
        <v>94.64</v>
      </c>
      <c r="I786" s="97">
        <v>83.58</v>
      </c>
      <c r="J786" s="97">
        <v>90.53</v>
      </c>
      <c r="K786" s="94">
        <v>16.79</v>
      </c>
      <c r="L786" s="94">
        <v>25.92</v>
      </c>
      <c r="M786" s="94">
        <v>24.46</v>
      </c>
      <c r="N786" s="97">
        <v>24.33</v>
      </c>
      <c r="O786" s="94">
        <v>5.39</v>
      </c>
      <c r="P786" s="94">
        <v>7.91</v>
      </c>
      <c r="Q786" s="94">
        <v>4.3499999999999996</v>
      </c>
      <c r="R786" s="97">
        <v>4.03</v>
      </c>
      <c r="W786" s="93"/>
    </row>
    <row r="787" spans="1:23" x14ac:dyDescent="0.2">
      <c r="A787" s="94"/>
      <c r="B787" s="94" t="s">
        <v>226</v>
      </c>
      <c r="C787" s="94">
        <v>217.03</v>
      </c>
      <c r="D787" s="97">
        <v>235.13</v>
      </c>
      <c r="E787" s="97">
        <v>213.53</v>
      </c>
      <c r="F787" s="97">
        <v>239.29</v>
      </c>
      <c r="G787" s="94">
        <v>104.06</v>
      </c>
      <c r="H787" s="97">
        <v>103.05</v>
      </c>
      <c r="I787" s="97">
        <v>95.54</v>
      </c>
      <c r="J787" s="97">
        <v>107.75</v>
      </c>
      <c r="K787" s="94">
        <v>22.55</v>
      </c>
      <c r="L787" s="94">
        <v>29.69</v>
      </c>
      <c r="M787" s="94">
        <v>28.2</v>
      </c>
      <c r="N787" s="97">
        <v>30.91</v>
      </c>
      <c r="O787" s="94">
        <v>6.42</v>
      </c>
      <c r="P787" s="94">
        <v>7.38</v>
      </c>
      <c r="Q787" s="94">
        <v>6.5</v>
      </c>
      <c r="R787" s="97">
        <v>8.07</v>
      </c>
      <c r="W787" s="93"/>
    </row>
    <row r="788" spans="1:23" x14ac:dyDescent="0.2">
      <c r="A788" s="94"/>
      <c r="B788" s="94" t="s">
        <v>227</v>
      </c>
      <c r="C788" s="94">
        <v>226.45</v>
      </c>
      <c r="D788" s="97">
        <v>151.71</v>
      </c>
      <c r="E788" s="97">
        <v>214.96</v>
      </c>
      <c r="F788" s="97">
        <v>231.15</v>
      </c>
      <c r="G788" s="94">
        <v>110.29</v>
      </c>
      <c r="H788" s="97">
        <v>63.41</v>
      </c>
      <c r="I788" s="97">
        <v>99.1</v>
      </c>
      <c r="J788" s="97">
        <v>99.73</v>
      </c>
      <c r="K788" s="94">
        <v>25.47</v>
      </c>
      <c r="L788" s="94">
        <v>16.72</v>
      </c>
      <c r="M788" s="94">
        <v>31.6</v>
      </c>
      <c r="N788" s="97">
        <v>32.479999999999997</v>
      </c>
      <c r="O788" s="94">
        <v>5.39</v>
      </c>
      <c r="P788" s="94">
        <v>3.45</v>
      </c>
      <c r="Q788" s="94">
        <v>5.23</v>
      </c>
      <c r="R788" s="97">
        <v>8.73</v>
      </c>
      <c r="W788" s="93"/>
    </row>
    <row r="789" spans="1:23" x14ac:dyDescent="0.2">
      <c r="A789" s="94"/>
      <c r="B789" s="94" t="s">
        <v>228</v>
      </c>
      <c r="C789" s="94">
        <v>233.88</v>
      </c>
      <c r="D789" s="97">
        <v>165.75</v>
      </c>
      <c r="E789" s="97">
        <v>211.75</v>
      </c>
      <c r="F789" s="97">
        <v>253.38</v>
      </c>
      <c r="G789" s="94">
        <v>114.46</v>
      </c>
      <c r="H789" s="97">
        <v>67.44</v>
      </c>
      <c r="I789" s="97">
        <v>96.28</v>
      </c>
      <c r="J789" s="97">
        <v>109.71</v>
      </c>
      <c r="K789" s="94">
        <v>26</v>
      </c>
      <c r="L789" s="94">
        <v>20.46</v>
      </c>
      <c r="M789" s="94">
        <v>30.86</v>
      </c>
      <c r="N789" s="97">
        <v>36.67</v>
      </c>
      <c r="O789" s="94">
        <v>6.79</v>
      </c>
      <c r="P789" s="94">
        <v>4.01</v>
      </c>
      <c r="Q789" s="94">
        <v>6.85</v>
      </c>
      <c r="R789" s="97">
        <v>9.58</v>
      </c>
      <c r="W789" s="93"/>
    </row>
    <row r="790" spans="1:23" x14ac:dyDescent="0.2">
      <c r="A790" s="94"/>
      <c r="B790" s="94" t="s">
        <v>229</v>
      </c>
      <c r="C790" s="94">
        <v>233.96</v>
      </c>
      <c r="D790" s="97">
        <v>180.39</v>
      </c>
      <c r="E790" s="97">
        <v>221.78</v>
      </c>
      <c r="F790" s="97">
        <v>257.18</v>
      </c>
      <c r="G790" s="94">
        <v>111.36</v>
      </c>
      <c r="H790" s="97">
        <v>75.06</v>
      </c>
      <c r="I790" s="97">
        <v>99.63</v>
      </c>
      <c r="J790" s="97">
        <v>103.05</v>
      </c>
      <c r="K790" s="94">
        <v>28.73</v>
      </c>
      <c r="L790" s="94">
        <v>22.9</v>
      </c>
      <c r="M790" s="94">
        <v>33.880000000000003</v>
      </c>
      <c r="N790" s="97">
        <v>36.96</v>
      </c>
      <c r="O790" s="94">
        <v>7.46</v>
      </c>
      <c r="P790" s="94">
        <v>5.04</v>
      </c>
      <c r="Q790" s="94">
        <v>7.35</v>
      </c>
      <c r="R790" s="97">
        <v>9.2100000000000009</v>
      </c>
      <c r="W790" s="93"/>
    </row>
    <row r="791" spans="1:23" x14ac:dyDescent="0.2">
      <c r="A791" s="94"/>
      <c r="B791" s="94" t="s">
        <v>230</v>
      </c>
      <c r="C791" s="94">
        <v>246.35</v>
      </c>
      <c r="D791" s="97">
        <v>214.59</v>
      </c>
      <c r="E791" s="97">
        <v>235.05</v>
      </c>
      <c r="F791" s="97">
        <v>253.04</v>
      </c>
      <c r="G791" s="94">
        <v>115.18</v>
      </c>
      <c r="H791" s="97">
        <v>88.67</v>
      </c>
      <c r="I791" s="97">
        <v>103.63</v>
      </c>
      <c r="J791" s="97">
        <v>105.62</v>
      </c>
      <c r="K791" s="94">
        <v>31.89</v>
      </c>
      <c r="L791" s="94">
        <v>31.02</v>
      </c>
      <c r="M791" s="94">
        <v>36.93</v>
      </c>
      <c r="N791" s="97">
        <v>36.380000000000003</v>
      </c>
      <c r="O791" s="94">
        <v>6.66</v>
      </c>
      <c r="P791" s="94">
        <v>5.92</v>
      </c>
      <c r="Q791" s="94">
        <v>7.93</v>
      </c>
      <c r="R791" s="97">
        <v>9.76</v>
      </c>
      <c r="W791" s="93"/>
    </row>
    <row r="792" spans="1:23" x14ac:dyDescent="0.2">
      <c r="A792" s="94"/>
      <c r="B792" s="94" t="s">
        <v>231</v>
      </c>
      <c r="C792" s="94">
        <v>244.36</v>
      </c>
      <c r="D792" s="97">
        <v>218.15</v>
      </c>
      <c r="E792" s="97">
        <v>233.08</v>
      </c>
      <c r="F792" s="97">
        <v>273.33</v>
      </c>
      <c r="G792" s="94">
        <v>114.33</v>
      </c>
      <c r="H792" s="97">
        <v>87.53</v>
      </c>
      <c r="I792" s="97">
        <v>103.34</v>
      </c>
      <c r="J792" s="97">
        <v>112.84</v>
      </c>
      <c r="K792" s="94">
        <v>32.74</v>
      </c>
      <c r="L792" s="94">
        <v>32.049999999999997</v>
      </c>
      <c r="M792" s="94">
        <v>38.520000000000003</v>
      </c>
      <c r="N792" s="97">
        <v>41.42</v>
      </c>
      <c r="O792" s="94">
        <v>6.53</v>
      </c>
      <c r="P792" s="94">
        <v>6.71</v>
      </c>
      <c r="Q792" s="94">
        <v>8.1999999999999993</v>
      </c>
      <c r="R792" s="97">
        <v>8.36</v>
      </c>
      <c r="W792" s="93"/>
    </row>
    <row r="793" spans="1:23" x14ac:dyDescent="0.2">
      <c r="A793" s="94"/>
      <c r="B793" s="94" t="s">
        <v>232</v>
      </c>
      <c r="C793" s="94">
        <v>228.15</v>
      </c>
      <c r="D793" s="97">
        <v>212.28</v>
      </c>
      <c r="E793" s="97">
        <v>219.5</v>
      </c>
      <c r="F793" s="97">
        <v>259.02999999999997</v>
      </c>
      <c r="G793" s="94">
        <v>105.57</v>
      </c>
      <c r="H793" s="97">
        <v>88.33</v>
      </c>
      <c r="I793" s="97">
        <v>98.2</v>
      </c>
      <c r="J793" s="97">
        <v>103.32</v>
      </c>
      <c r="K793" s="94">
        <v>31.76</v>
      </c>
      <c r="L793" s="94">
        <v>32.93</v>
      </c>
      <c r="M793" s="94">
        <v>34.78</v>
      </c>
      <c r="N793" s="97">
        <v>39.4</v>
      </c>
      <c r="O793" s="94">
        <v>7.27</v>
      </c>
      <c r="P793" s="94">
        <v>6</v>
      </c>
      <c r="Q793" s="94">
        <v>6.18</v>
      </c>
      <c r="R793" s="97">
        <v>8.89</v>
      </c>
      <c r="W793" s="93"/>
    </row>
    <row r="794" spans="1:23" x14ac:dyDescent="0.2">
      <c r="A794" s="94"/>
      <c r="B794" s="94" t="s">
        <v>233</v>
      </c>
      <c r="C794" s="94">
        <v>256.91000000000003</v>
      </c>
      <c r="D794" s="97">
        <v>219.13</v>
      </c>
      <c r="E794" s="97">
        <v>224.51</v>
      </c>
      <c r="F794" s="97">
        <v>260.01</v>
      </c>
      <c r="G794" s="94">
        <v>119.63</v>
      </c>
      <c r="H794" s="97">
        <v>92.84</v>
      </c>
      <c r="I794" s="97">
        <v>101.14</v>
      </c>
      <c r="J794" s="97">
        <v>107.96</v>
      </c>
      <c r="K794" s="94">
        <v>32.1</v>
      </c>
      <c r="L794" s="94">
        <v>33.43</v>
      </c>
      <c r="M794" s="94">
        <v>32.159999999999997</v>
      </c>
      <c r="N794" s="97">
        <v>35.049999999999997</v>
      </c>
      <c r="O794" s="94">
        <v>7.06</v>
      </c>
      <c r="P794" s="94">
        <v>6.92</v>
      </c>
      <c r="Q794" s="94">
        <v>6.42</v>
      </c>
      <c r="R794" s="97">
        <v>9.3699999999999992</v>
      </c>
      <c r="W794" s="93"/>
    </row>
    <row r="795" spans="1:23" x14ac:dyDescent="0.2">
      <c r="A795" s="94"/>
      <c r="B795" s="94" t="s">
        <v>234</v>
      </c>
      <c r="C795" s="94">
        <v>234.23</v>
      </c>
      <c r="D795" s="97">
        <v>205.44</v>
      </c>
      <c r="E795" s="97">
        <v>219.29</v>
      </c>
      <c r="F795" s="97">
        <v>240.94</v>
      </c>
      <c r="G795" s="94">
        <v>111.33</v>
      </c>
      <c r="H795" s="97">
        <v>94.27</v>
      </c>
      <c r="I795" s="97">
        <v>104.22</v>
      </c>
      <c r="J795" s="97">
        <v>111.65</v>
      </c>
      <c r="K795" s="94">
        <v>26.74</v>
      </c>
      <c r="L795" s="94">
        <v>27.35</v>
      </c>
      <c r="M795" s="94">
        <v>31.97</v>
      </c>
      <c r="N795" s="97">
        <v>27.67</v>
      </c>
      <c r="O795" s="94">
        <v>5.73</v>
      </c>
      <c r="P795" s="94">
        <v>4.1900000000000004</v>
      </c>
      <c r="Q795" s="94">
        <v>5.62</v>
      </c>
      <c r="R795" s="97">
        <v>7.46</v>
      </c>
      <c r="W795" s="93"/>
    </row>
    <row r="796" spans="1:23" x14ac:dyDescent="0.2">
      <c r="A796" s="94"/>
      <c r="B796" s="94" t="s">
        <v>235</v>
      </c>
      <c r="C796" s="94">
        <v>230.8</v>
      </c>
      <c r="D796" s="97">
        <v>199.84</v>
      </c>
      <c r="E796" s="97">
        <v>212.92</v>
      </c>
      <c r="F796" s="97"/>
      <c r="G796" s="94">
        <v>112.79</v>
      </c>
      <c r="H796" s="97">
        <v>89.6</v>
      </c>
      <c r="I796" s="97">
        <v>107.22</v>
      </c>
      <c r="J796" s="97"/>
      <c r="K796" s="94">
        <v>24.14</v>
      </c>
      <c r="L796" s="94">
        <v>23.77</v>
      </c>
      <c r="M796" s="94">
        <v>25.74</v>
      </c>
      <c r="N796" s="97"/>
      <c r="O796" s="94">
        <v>4.43</v>
      </c>
      <c r="P796" s="94">
        <v>3.95</v>
      </c>
      <c r="Q796" s="94">
        <v>4.6399999999999997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0.5</v>
      </c>
      <c r="D801" s="97">
        <v>1.7</v>
      </c>
      <c r="E801" s="97">
        <v>1.46</v>
      </c>
      <c r="F801" s="97">
        <v>1.62</v>
      </c>
      <c r="G801" s="94">
        <v>25.84</v>
      </c>
      <c r="H801" s="97">
        <v>26.08</v>
      </c>
      <c r="I801" s="97">
        <v>24.33</v>
      </c>
      <c r="J801" s="97">
        <v>23.16</v>
      </c>
      <c r="K801" s="94">
        <v>1.25</v>
      </c>
      <c r="L801" s="94">
        <v>1.17</v>
      </c>
      <c r="M801" s="94">
        <v>0.98</v>
      </c>
      <c r="N801" s="97">
        <v>0.96</v>
      </c>
      <c r="O801" s="94">
        <v>53.59</v>
      </c>
      <c r="P801" s="94">
        <v>58.21</v>
      </c>
      <c r="Q801" s="94">
        <v>59.11</v>
      </c>
      <c r="R801" s="97">
        <v>50.38</v>
      </c>
    </row>
    <row r="802" spans="1:18" x14ac:dyDescent="0.2">
      <c r="A802" s="94"/>
      <c r="B802" s="94" t="s">
        <v>225</v>
      </c>
      <c r="C802" s="94">
        <v>0.42</v>
      </c>
      <c r="D802" s="97">
        <v>2.33</v>
      </c>
      <c r="E802" s="97">
        <v>1.8</v>
      </c>
      <c r="F802" s="97">
        <v>1.46</v>
      </c>
      <c r="G802" s="94">
        <v>22.26</v>
      </c>
      <c r="H802" s="97">
        <v>25.87</v>
      </c>
      <c r="I802" s="97">
        <v>24.65</v>
      </c>
      <c r="J802" s="97">
        <v>22</v>
      </c>
      <c r="K802" s="94">
        <v>1.94</v>
      </c>
      <c r="L802" s="94">
        <v>1.86</v>
      </c>
      <c r="M802" s="94">
        <v>1.59</v>
      </c>
      <c r="N802" s="97">
        <v>1.0900000000000001</v>
      </c>
      <c r="O802" s="94">
        <v>47.65</v>
      </c>
      <c r="P802" s="94">
        <v>62.03</v>
      </c>
      <c r="Q802" s="94">
        <v>54.89</v>
      </c>
      <c r="R802" s="97">
        <v>52.75</v>
      </c>
    </row>
    <row r="803" spans="1:18" x14ac:dyDescent="0.2">
      <c r="A803" s="94"/>
      <c r="B803" s="94" t="s">
        <v>226</v>
      </c>
      <c r="C803" s="94">
        <v>0.88</v>
      </c>
      <c r="D803" s="97">
        <v>2.2599999999999998</v>
      </c>
      <c r="E803" s="97">
        <v>1.57</v>
      </c>
      <c r="F803" s="97">
        <v>2.2599999999999998</v>
      </c>
      <c r="G803" s="94">
        <v>26.69</v>
      </c>
      <c r="H803" s="97">
        <v>28.76</v>
      </c>
      <c r="I803" s="97">
        <v>28.34</v>
      </c>
      <c r="J803" s="97">
        <v>27.14</v>
      </c>
      <c r="K803" s="94">
        <v>1.27</v>
      </c>
      <c r="L803" s="94">
        <v>1.78</v>
      </c>
      <c r="M803" s="94">
        <v>1.62</v>
      </c>
      <c r="N803" s="97">
        <v>1.46</v>
      </c>
      <c r="O803" s="94">
        <v>55.16</v>
      </c>
      <c r="P803" s="94">
        <v>62.22</v>
      </c>
      <c r="Q803" s="94">
        <v>51.76</v>
      </c>
      <c r="R803" s="97">
        <v>61.71</v>
      </c>
    </row>
    <row r="804" spans="1:18" x14ac:dyDescent="0.2">
      <c r="A804" s="94"/>
      <c r="B804" s="94" t="s">
        <v>227</v>
      </c>
      <c r="C804" s="94">
        <v>0.66</v>
      </c>
      <c r="D804" s="97">
        <v>1.75</v>
      </c>
      <c r="E804" s="97">
        <v>1.33</v>
      </c>
      <c r="F804" s="97">
        <v>1.67</v>
      </c>
      <c r="G804" s="94">
        <v>27.12</v>
      </c>
      <c r="H804" s="97">
        <v>21.38</v>
      </c>
      <c r="I804" s="97">
        <v>28.42</v>
      </c>
      <c r="J804" s="97">
        <v>28.34</v>
      </c>
      <c r="K804" s="94">
        <v>1.57</v>
      </c>
      <c r="L804" s="94">
        <v>1.17</v>
      </c>
      <c r="M804" s="94">
        <v>1.35</v>
      </c>
      <c r="N804" s="97">
        <v>1.0900000000000001</v>
      </c>
      <c r="O804" s="94">
        <v>55.96</v>
      </c>
      <c r="P804" s="94">
        <v>43.83</v>
      </c>
      <c r="Q804" s="94">
        <v>47.94</v>
      </c>
      <c r="R804" s="97">
        <v>59.11</v>
      </c>
    </row>
    <row r="805" spans="1:18" x14ac:dyDescent="0.2">
      <c r="A805" s="94"/>
      <c r="B805" s="94" t="s">
        <v>228</v>
      </c>
      <c r="C805" s="94">
        <v>0.72</v>
      </c>
      <c r="D805" s="97">
        <v>1.19</v>
      </c>
      <c r="E805" s="97">
        <v>2.1</v>
      </c>
      <c r="F805" s="97">
        <v>1.78</v>
      </c>
      <c r="G805" s="94">
        <v>28.6</v>
      </c>
      <c r="H805" s="97">
        <v>24.6</v>
      </c>
      <c r="I805" s="97">
        <v>29.05</v>
      </c>
      <c r="J805" s="97">
        <v>28.73</v>
      </c>
      <c r="K805" s="94">
        <v>1.62</v>
      </c>
      <c r="L805" s="94">
        <v>1.22</v>
      </c>
      <c r="M805" s="94">
        <v>1.41</v>
      </c>
      <c r="N805" s="97">
        <v>3.02</v>
      </c>
      <c r="O805" s="94">
        <v>55.69</v>
      </c>
      <c r="P805" s="94">
        <v>46.83</v>
      </c>
      <c r="Q805" s="94">
        <v>45.21</v>
      </c>
      <c r="R805" s="97">
        <v>63.89</v>
      </c>
    </row>
    <row r="806" spans="1:18" x14ac:dyDescent="0.2">
      <c r="A806" s="94"/>
      <c r="B806" s="94" t="s">
        <v>229</v>
      </c>
      <c r="C806" s="94">
        <v>0.45</v>
      </c>
      <c r="D806" s="97">
        <v>1.83</v>
      </c>
      <c r="E806" s="97">
        <v>2.5499999999999998</v>
      </c>
      <c r="F806" s="97">
        <v>1.94</v>
      </c>
      <c r="G806" s="94">
        <v>31.25</v>
      </c>
      <c r="H806" s="97">
        <v>27.22</v>
      </c>
      <c r="I806" s="97">
        <v>30.35</v>
      </c>
      <c r="J806" s="97">
        <v>30.06</v>
      </c>
      <c r="K806" s="94">
        <v>1.38</v>
      </c>
      <c r="L806" s="94">
        <v>1.03</v>
      </c>
      <c r="M806" s="94">
        <v>1.54</v>
      </c>
      <c r="N806" s="97">
        <v>10.27</v>
      </c>
      <c r="O806" s="94">
        <v>53.33</v>
      </c>
      <c r="P806" s="94">
        <v>47.31</v>
      </c>
      <c r="Q806" s="94">
        <v>46.48</v>
      </c>
      <c r="R806" s="97">
        <v>65.69</v>
      </c>
    </row>
    <row r="807" spans="1:18" x14ac:dyDescent="0.2">
      <c r="A807" s="94"/>
      <c r="B807" s="94" t="s">
        <v>230</v>
      </c>
      <c r="C807" s="94">
        <v>0.56000000000000005</v>
      </c>
      <c r="D807" s="97">
        <v>1.86</v>
      </c>
      <c r="E807" s="97">
        <v>2.57</v>
      </c>
      <c r="F807" s="97">
        <v>1.64</v>
      </c>
      <c r="G807" s="94">
        <v>36.380000000000003</v>
      </c>
      <c r="H807" s="97">
        <v>29.42</v>
      </c>
      <c r="I807" s="97">
        <v>32.71</v>
      </c>
      <c r="J807" s="97">
        <v>28.26</v>
      </c>
      <c r="K807" s="94">
        <v>1.22</v>
      </c>
      <c r="L807" s="94">
        <v>1.35</v>
      </c>
      <c r="M807" s="94">
        <v>1.88</v>
      </c>
      <c r="N807" s="97">
        <v>8.25</v>
      </c>
      <c r="O807" s="94">
        <v>54.47</v>
      </c>
      <c r="P807" s="94">
        <v>56.35</v>
      </c>
      <c r="Q807" s="94">
        <v>49.38</v>
      </c>
      <c r="R807" s="97">
        <v>63.12</v>
      </c>
    </row>
    <row r="808" spans="1:18" x14ac:dyDescent="0.2">
      <c r="A808" s="94"/>
      <c r="B808" s="94" t="s">
        <v>231</v>
      </c>
      <c r="C808" s="94">
        <v>0.8</v>
      </c>
      <c r="D808" s="97">
        <v>2.0699999999999998</v>
      </c>
      <c r="E808" s="97">
        <v>2.65</v>
      </c>
      <c r="F808" s="97">
        <v>2.23</v>
      </c>
      <c r="G808" s="94">
        <v>32.21</v>
      </c>
      <c r="H808" s="97">
        <v>31.68</v>
      </c>
      <c r="I808" s="97">
        <v>31.12</v>
      </c>
      <c r="J808" s="97">
        <v>30.25</v>
      </c>
      <c r="K808" s="94">
        <v>1.67</v>
      </c>
      <c r="L808" s="94">
        <v>1.75</v>
      </c>
      <c r="M808" s="94">
        <v>2.0699999999999998</v>
      </c>
      <c r="N808" s="97">
        <v>9.4499999999999993</v>
      </c>
      <c r="O808" s="94">
        <v>56.09</v>
      </c>
      <c r="P808" s="94">
        <v>56.35</v>
      </c>
      <c r="Q808" s="94">
        <v>47.17</v>
      </c>
      <c r="R808" s="97">
        <v>68.8</v>
      </c>
    </row>
    <row r="809" spans="1:18" x14ac:dyDescent="0.2">
      <c r="A809" s="94"/>
      <c r="B809" s="94" t="s">
        <v>232</v>
      </c>
      <c r="C809" s="94">
        <v>0.57999999999999996</v>
      </c>
      <c r="D809" s="97">
        <v>2.15</v>
      </c>
      <c r="E809" s="97">
        <v>2.31</v>
      </c>
      <c r="F809" s="97">
        <v>1.96</v>
      </c>
      <c r="G809" s="94">
        <v>31.73</v>
      </c>
      <c r="H809" s="97">
        <v>29.26</v>
      </c>
      <c r="I809" s="97">
        <v>27.04</v>
      </c>
      <c r="J809" s="97">
        <v>31.55</v>
      </c>
      <c r="K809" s="94">
        <v>2.1800000000000002</v>
      </c>
      <c r="L809" s="94">
        <v>1.25</v>
      </c>
      <c r="M809" s="94">
        <v>1.75</v>
      </c>
      <c r="N809" s="97">
        <v>8.44</v>
      </c>
      <c r="O809" s="94">
        <v>49.06</v>
      </c>
      <c r="P809" s="94">
        <v>52.37</v>
      </c>
      <c r="Q809" s="94">
        <v>49.24</v>
      </c>
      <c r="R809" s="97">
        <v>65.48</v>
      </c>
    </row>
    <row r="810" spans="1:18" x14ac:dyDescent="0.2">
      <c r="A810" s="94"/>
      <c r="B810" s="94" t="s">
        <v>233</v>
      </c>
      <c r="C810" s="94">
        <v>0.72</v>
      </c>
      <c r="D810" s="97">
        <v>1.7</v>
      </c>
      <c r="E810" s="97">
        <v>1.88</v>
      </c>
      <c r="F810" s="97">
        <v>1.94</v>
      </c>
      <c r="G810" s="94">
        <v>33.43</v>
      </c>
      <c r="H810" s="97">
        <v>28.31</v>
      </c>
      <c r="I810" s="97">
        <v>27.89</v>
      </c>
      <c r="J810" s="97">
        <v>29.13</v>
      </c>
      <c r="K810" s="94">
        <v>1.7</v>
      </c>
      <c r="L810" s="94">
        <v>1.7</v>
      </c>
      <c r="M810" s="94">
        <v>1.3</v>
      </c>
      <c r="N810" s="97">
        <v>7.38</v>
      </c>
      <c r="O810" s="94">
        <v>62.27</v>
      </c>
      <c r="P810" s="94">
        <v>54.23</v>
      </c>
      <c r="Q810" s="94">
        <v>53.73</v>
      </c>
      <c r="R810" s="97">
        <v>69.2</v>
      </c>
    </row>
    <row r="811" spans="1:18" x14ac:dyDescent="0.2">
      <c r="A811" s="94"/>
      <c r="B811" s="94" t="s">
        <v>234</v>
      </c>
      <c r="C811" s="94">
        <v>1.41</v>
      </c>
      <c r="D811" s="97">
        <v>1.67</v>
      </c>
      <c r="E811" s="97">
        <v>1.46</v>
      </c>
      <c r="F811" s="97">
        <v>2.1</v>
      </c>
      <c r="G811" s="94">
        <v>29.61</v>
      </c>
      <c r="H811" s="97">
        <v>26.66</v>
      </c>
      <c r="I811" s="97">
        <v>25.79</v>
      </c>
      <c r="J811" s="97">
        <v>23.77</v>
      </c>
      <c r="K811" s="94">
        <v>1.33</v>
      </c>
      <c r="L811" s="94">
        <v>1.17</v>
      </c>
      <c r="M811" s="94">
        <v>1.17</v>
      </c>
      <c r="N811" s="97">
        <v>7.56</v>
      </c>
      <c r="O811" s="94">
        <v>58.08</v>
      </c>
      <c r="P811" s="94">
        <v>50.12</v>
      </c>
      <c r="Q811" s="94">
        <v>49.06</v>
      </c>
      <c r="R811" s="97">
        <v>60.73</v>
      </c>
    </row>
    <row r="812" spans="1:18" x14ac:dyDescent="0.2">
      <c r="A812" s="94"/>
      <c r="B812" s="94" t="s">
        <v>235</v>
      </c>
      <c r="C812" s="94">
        <v>1.06</v>
      </c>
      <c r="D812" s="97">
        <v>1.35</v>
      </c>
      <c r="E812" s="97">
        <v>1.41</v>
      </c>
      <c r="F812" s="97"/>
      <c r="G812" s="94">
        <v>28.39</v>
      </c>
      <c r="H812" s="97">
        <v>25.79</v>
      </c>
      <c r="I812" s="97">
        <v>23.45</v>
      </c>
      <c r="J812" s="97"/>
      <c r="K812" s="94">
        <v>1.1399999999999999</v>
      </c>
      <c r="L812" s="94">
        <v>1.1399999999999999</v>
      </c>
      <c r="M812" s="94">
        <v>1.17</v>
      </c>
      <c r="N812" s="97"/>
      <c r="O812" s="94">
        <v>58.85</v>
      </c>
      <c r="P812" s="94">
        <v>54.23</v>
      </c>
      <c r="Q812" s="94">
        <v>49.3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520</v>
      </c>
      <c r="C818" s="101">
        <v>2895423</v>
      </c>
      <c r="D818" s="101">
        <v>745396</v>
      </c>
      <c r="E818" s="101">
        <v>1929295</v>
      </c>
      <c r="F818" s="101">
        <v>898144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521</v>
      </c>
      <c r="C819" s="101">
        <v>2886456</v>
      </c>
      <c r="D819" s="101">
        <v>733597</v>
      </c>
      <c r="E819" s="101">
        <v>1919681</v>
      </c>
      <c r="F819" s="101">
        <v>899982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522</v>
      </c>
      <c r="C820" s="101">
        <v>2862497</v>
      </c>
      <c r="D820" s="101">
        <v>730873</v>
      </c>
      <c r="E820" s="101">
        <v>1910108</v>
      </c>
      <c r="F820" s="101">
        <v>857844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523</v>
      </c>
      <c r="C821" s="101">
        <v>2875264</v>
      </c>
      <c r="D821" s="101">
        <v>730913</v>
      </c>
      <c r="E821" s="101">
        <v>1919108</v>
      </c>
      <c r="F821" s="101">
        <v>863890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524</v>
      </c>
      <c r="C822" s="101">
        <v>2876169</v>
      </c>
      <c r="D822" s="101">
        <v>734313</v>
      </c>
      <c r="E822" s="101">
        <v>1918140</v>
      </c>
      <c r="F822" s="101">
        <v>869048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515</v>
      </c>
      <c r="C823" s="101">
        <v>2857415</v>
      </c>
      <c r="D823" s="101">
        <v>740094</v>
      </c>
      <c r="E823" s="101">
        <v>1898327</v>
      </c>
      <c r="F823" s="101">
        <v>886957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525</v>
      </c>
      <c r="C824" s="101">
        <v>2776945</v>
      </c>
      <c r="D824" s="101">
        <v>741058</v>
      </c>
      <c r="E824" s="101">
        <v>1825569</v>
      </c>
      <c r="F824" s="101">
        <v>892553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526</v>
      </c>
      <c r="C825" s="101">
        <v>2794666</v>
      </c>
      <c r="D825" s="101">
        <v>751520</v>
      </c>
      <c r="E825" s="101">
        <v>1832257</v>
      </c>
      <c r="F825" s="101">
        <v>907790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527</v>
      </c>
      <c r="C826" s="101">
        <v>2789414</v>
      </c>
      <c r="D826" s="101">
        <v>751202</v>
      </c>
      <c r="E826" s="101">
        <v>1822470</v>
      </c>
      <c r="F826" s="101">
        <v>907444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516</v>
      </c>
      <c r="C827" s="101">
        <v>2786751</v>
      </c>
      <c r="D827" s="101">
        <v>758790</v>
      </c>
      <c r="E827" s="101">
        <v>1811080</v>
      </c>
      <c r="F827" s="101">
        <v>911239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528</v>
      </c>
      <c r="C828" s="101">
        <v>2792720</v>
      </c>
      <c r="D828" s="101">
        <v>754373</v>
      </c>
      <c r="E828" s="101">
        <v>1816571</v>
      </c>
      <c r="F828" s="101">
        <v>923501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529</v>
      </c>
      <c r="C829" s="101">
        <v>2803207</v>
      </c>
      <c r="D829" s="101">
        <v>766937</v>
      </c>
      <c r="E829" s="101">
        <v>1821914</v>
      </c>
      <c r="F829" s="101">
        <v>928263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530</v>
      </c>
      <c r="C830" s="101">
        <v>2812199</v>
      </c>
      <c r="D830" s="101">
        <v>779635</v>
      </c>
      <c r="E830" s="101">
        <v>1823307</v>
      </c>
      <c r="F830" s="101">
        <v>939460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5339161</v>
      </c>
      <c r="D836" s="101">
        <v>1454690</v>
      </c>
      <c r="E836" s="101">
        <v>2360283</v>
      </c>
      <c r="F836" s="101">
        <v>1213887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5325343</v>
      </c>
      <c r="D837" s="101">
        <v>1444448</v>
      </c>
      <c r="E837" s="101">
        <v>2346037</v>
      </c>
      <c r="F837" s="101">
        <v>1220903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5250021</v>
      </c>
      <c r="D838" s="101">
        <v>1469217</v>
      </c>
      <c r="E838" s="101">
        <v>2326906</v>
      </c>
      <c r="F838" s="101">
        <v>1141879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5315713</v>
      </c>
      <c r="D839" s="101">
        <v>1512039</v>
      </c>
      <c r="E839" s="101">
        <v>2335269</v>
      </c>
      <c r="F839" s="101">
        <v>1154155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5360390</v>
      </c>
      <c r="D840" s="101">
        <v>1545465</v>
      </c>
      <c r="E840" s="101">
        <v>2334577</v>
      </c>
      <c r="F840" s="101">
        <v>1166665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5401976</v>
      </c>
      <c r="D841" s="101">
        <v>1572404</v>
      </c>
      <c r="E841" s="101">
        <v>2320120</v>
      </c>
      <c r="F841" s="101">
        <v>1199973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5437684</v>
      </c>
      <c r="D842" s="101">
        <v>1617959</v>
      </c>
      <c r="E842" s="101">
        <v>2297959</v>
      </c>
      <c r="F842" s="101">
        <v>1214168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5550162</v>
      </c>
      <c r="D843" s="101">
        <v>1664857</v>
      </c>
      <c r="E843" s="101">
        <v>2331040</v>
      </c>
      <c r="F843" s="101">
        <v>1244613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5552377</v>
      </c>
      <c r="D844" s="101">
        <v>1682515</v>
      </c>
      <c r="E844" s="101">
        <v>2313194</v>
      </c>
      <c r="F844" s="101">
        <v>1246923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5581144</v>
      </c>
      <c r="D845" s="101">
        <v>1719823</v>
      </c>
      <c r="E845" s="101">
        <v>2298889</v>
      </c>
      <c r="F845" s="101">
        <v>1249676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5534036</v>
      </c>
      <c r="D846" s="101">
        <v>1657442</v>
      </c>
      <c r="E846" s="101">
        <v>2309535</v>
      </c>
      <c r="F846" s="101">
        <v>1257626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5594515</v>
      </c>
      <c r="D847" s="101">
        <v>1691731</v>
      </c>
      <c r="E847" s="101">
        <v>2326637</v>
      </c>
      <c r="F847" s="101">
        <v>1268231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5617016</v>
      </c>
      <c r="D848" s="101">
        <v>1684416</v>
      </c>
      <c r="E848" s="101">
        <v>2336320</v>
      </c>
      <c r="F848" s="101">
        <v>1289276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137572141530</v>
      </c>
      <c r="D854" s="102">
        <v>30022341491</v>
      </c>
      <c r="E854" s="102">
        <v>5472258089</v>
      </c>
      <c r="F854" s="102">
        <v>6969360770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142635432446</v>
      </c>
      <c r="D855" s="102">
        <v>29822988174</v>
      </c>
      <c r="E855" s="102">
        <v>5532514696</v>
      </c>
      <c r="F855" s="102">
        <v>7616060318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140065591927</v>
      </c>
      <c r="D856" s="102">
        <v>29724698368</v>
      </c>
      <c r="E856" s="102">
        <v>5174996187</v>
      </c>
      <c r="F856" s="102">
        <v>6864583664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142713123155</v>
      </c>
      <c r="D857" s="102">
        <v>29676643969</v>
      </c>
      <c r="E857" s="102">
        <v>5431928015</v>
      </c>
      <c r="F857" s="102">
        <v>6660550747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141848927764</v>
      </c>
      <c r="D858" s="102">
        <v>28497601980</v>
      </c>
      <c r="E858" s="102">
        <v>5395079113</v>
      </c>
      <c r="F858" s="102">
        <v>6706711397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143417182868</v>
      </c>
      <c r="D859" s="102">
        <v>29982057700</v>
      </c>
      <c r="E859" s="102">
        <v>5225387061</v>
      </c>
      <c r="F859" s="102">
        <v>6931326287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141049316923</v>
      </c>
      <c r="D860" s="102">
        <v>28806942138</v>
      </c>
      <c r="E860" s="102">
        <v>4653416212</v>
      </c>
      <c r="F860" s="102">
        <v>6720634598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142537435502</v>
      </c>
      <c r="D861" s="102">
        <v>29678388304</v>
      </c>
      <c r="E861" s="102">
        <v>4681580870</v>
      </c>
      <c r="F861" s="102">
        <v>7144786614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142937183466</v>
      </c>
      <c r="D862" s="102">
        <v>29887554770</v>
      </c>
      <c r="E862" s="102">
        <v>4492469518</v>
      </c>
      <c r="F862" s="102">
        <v>7235405779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142990182268</v>
      </c>
      <c r="D863" s="102">
        <v>29972377767</v>
      </c>
      <c r="E863" s="102">
        <v>4467906900</v>
      </c>
      <c r="F863" s="102">
        <v>7063067558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143123964355</v>
      </c>
      <c r="D864" s="102">
        <v>29593732570</v>
      </c>
      <c r="E864" s="102">
        <v>4570537760</v>
      </c>
      <c r="F864" s="102">
        <v>7244065841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144468642729</v>
      </c>
      <c r="D865" s="102">
        <v>29943576661</v>
      </c>
      <c r="E865" s="102">
        <v>5538577939</v>
      </c>
      <c r="F865" s="102">
        <v>7268247924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146489582101</v>
      </c>
      <c r="D866" s="102">
        <v>31095443522</v>
      </c>
      <c r="E866" s="102">
        <v>6184850384</v>
      </c>
      <c r="F866" s="102">
        <v>7403573840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25767</v>
      </c>
      <c r="D872" s="102">
        <v>20638</v>
      </c>
      <c r="E872" s="102">
        <v>2318</v>
      </c>
      <c r="F872" s="102">
        <v>5741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26784</v>
      </c>
      <c r="D873" s="102">
        <v>20647</v>
      </c>
      <c r="E873" s="102">
        <v>2358</v>
      </c>
      <c r="F873" s="102">
        <v>6238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26679</v>
      </c>
      <c r="D874" s="102">
        <v>20232</v>
      </c>
      <c r="E874" s="102">
        <v>2224</v>
      </c>
      <c r="F874" s="102">
        <v>6012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26847</v>
      </c>
      <c r="D875" s="102">
        <v>19627</v>
      </c>
      <c r="E875" s="102">
        <v>2326</v>
      </c>
      <c r="F875" s="102">
        <v>5771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26462</v>
      </c>
      <c r="D876" s="102">
        <v>18440</v>
      </c>
      <c r="E876" s="102">
        <v>2311</v>
      </c>
      <c r="F876" s="102">
        <v>5749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26549</v>
      </c>
      <c r="D877" s="102">
        <v>19068</v>
      </c>
      <c r="E877" s="102">
        <v>2252</v>
      </c>
      <c r="F877" s="102">
        <v>5776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25939</v>
      </c>
      <c r="D878" s="102">
        <v>17804</v>
      </c>
      <c r="E878" s="102">
        <v>2025</v>
      </c>
      <c r="F878" s="102">
        <v>5535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25682</v>
      </c>
      <c r="D879" s="102">
        <v>17826</v>
      </c>
      <c r="E879" s="102">
        <v>2008</v>
      </c>
      <c r="F879" s="102">
        <v>5741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25743</v>
      </c>
      <c r="D880" s="102">
        <v>17764</v>
      </c>
      <c r="E880" s="102">
        <v>1942</v>
      </c>
      <c r="F880" s="102">
        <v>5803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25620</v>
      </c>
      <c r="D881" s="102">
        <v>17428</v>
      </c>
      <c r="E881" s="102">
        <v>1944</v>
      </c>
      <c r="F881" s="102">
        <v>5652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25862</v>
      </c>
      <c r="D882" s="102">
        <v>17855</v>
      </c>
      <c r="E882" s="102">
        <v>1979</v>
      </c>
      <c r="F882" s="102">
        <v>5760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25823</v>
      </c>
      <c r="D883" s="102">
        <v>17700</v>
      </c>
      <c r="E883" s="102">
        <v>2381</v>
      </c>
      <c r="F883" s="102">
        <v>5731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26080</v>
      </c>
      <c r="D884" s="102">
        <v>18461</v>
      </c>
      <c r="E884" s="102">
        <v>2647</v>
      </c>
      <c r="F884" s="102">
        <v>5742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1.52E-2</v>
      </c>
      <c r="D890" s="103">
        <v>3.3999999999999998E-3</v>
      </c>
      <c r="E890" s="103">
        <v>1.17E-2</v>
      </c>
      <c r="F890" s="103">
        <v>2.8999999999999998E-3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1.49E-2</v>
      </c>
      <c r="D891" s="103">
        <v>3.3E-3</v>
      </c>
      <c r="E891" s="103">
        <v>1.14E-2</v>
      </c>
      <c r="F891" s="103">
        <v>3.0000000000000001E-3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1.47E-2</v>
      </c>
      <c r="D892" s="103">
        <v>3.5999999999999999E-3</v>
      </c>
      <c r="E892" s="103">
        <v>1.0800000000000001E-2</v>
      </c>
      <c r="F892" s="103">
        <v>2.8999999999999998E-3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1.34E-2</v>
      </c>
      <c r="D893" s="103">
        <v>3.7000000000000002E-3</v>
      </c>
      <c r="E893" s="103">
        <v>9.2999999999999992E-3</v>
      </c>
      <c r="F893" s="103">
        <v>2.8999999999999998E-3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1.4200000000000001E-2</v>
      </c>
      <c r="D894" s="103">
        <v>3.7000000000000002E-3</v>
      </c>
      <c r="E894" s="103">
        <v>9.9000000000000008E-3</v>
      </c>
      <c r="F894" s="103">
        <v>3.0999999999999999E-3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1.4200000000000001E-2</v>
      </c>
      <c r="D895" s="103">
        <v>3.8999999999999998E-3</v>
      </c>
      <c r="E895" s="103">
        <v>9.9000000000000008E-3</v>
      </c>
      <c r="F895" s="103">
        <v>3.3E-3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1.37E-2</v>
      </c>
      <c r="D896" s="103">
        <v>3.7000000000000002E-3</v>
      </c>
      <c r="E896" s="103">
        <v>9.1999999999999998E-3</v>
      </c>
      <c r="F896" s="103">
        <v>3.5000000000000001E-3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1.3299999999999999E-2</v>
      </c>
      <c r="D897" s="103">
        <v>3.8E-3</v>
      </c>
      <c r="E897" s="103">
        <v>8.6999999999999994E-3</v>
      </c>
      <c r="F897" s="103">
        <v>3.5000000000000001E-3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1.3100000000000001E-2</v>
      </c>
      <c r="D898" s="103">
        <v>3.7000000000000002E-3</v>
      </c>
      <c r="E898" s="103">
        <v>8.5000000000000006E-3</v>
      </c>
      <c r="F898" s="103">
        <v>3.5999999999999999E-3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1.24E-2</v>
      </c>
      <c r="D899" s="103">
        <v>3.8999999999999998E-3</v>
      </c>
      <c r="E899" s="103">
        <v>7.4000000000000003E-3</v>
      </c>
      <c r="F899" s="103">
        <v>3.8E-3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1.4E-2</v>
      </c>
      <c r="D900" s="103">
        <v>4.0000000000000001E-3</v>
      </c>
      <c r="E900" s="103">
        <v>9.4000000000000004E-3</v>
      </c>
      <c r="F900" s="103">
        <v>3.8999999999999998E-3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1.1599999999999999E-2</v>
      </c>
      <c r="D901" s="103">
        <v>4.0000000000000001E-3</v>
      </c>
      <c r="E901" s="103">
        <v>6.7999999999999996E-3</v>
      </c>
      <c r="F901" s="103">
        <v>3.8999999999999998E-3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1.43E-2</v>
      </c>
      <c r="D902" s="103">
        <v>4.1000000000000003E-3</v>
      </c>
      <c r="E902" s="103">
        <v>9.9000000000000008E-3</v>
      </c>
      <c r="F902" s="103">
        <v>3.8999999999999998E-3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1.1900000000000001E-2</v>
      </c>
      <c r="D908" s="103">
        <v>3.0000000000000001E-3</v>
      </c>
      <c r="E908" s="103">
        <v>9.7999999999999997E-3</v>
      </c>
      <c r="F908" s="103">
        <v>2.5000000000000001E-3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1.1900000000000001E-2</v>
      </c>
      <c r="D909" s="103">
        <v>2.7000000000000001E-3</v>
      </c>
      <c r="E909" s="103">
        <v>8.9999999999999993E-3</v>
      </c>
      <c r="F909" s="103">
        <v>2.5000000000000001E-3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1.0800000000000001E-2</v>
      </c>
      <c r="D910" s="103">
        <v>2.8999999999999998E-3</v>
      </c>
      <c r="E910" s="103">
        <v>7.1999999999999998E-3</v>
      </c>
      <c r="F910" s="103">
        <v>2.5999999999999999E-3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1.0699999999999999E-2</v>
      </c>
      <c r="D911" s="103">
        <v>3.0999999999999999E-3</v>
      </c>
      <c r="E911" s="103">
        <v>7.0000000000000001E-3</v>
      </c>
      <c r="F911" s="103">
        <v>2.3E-3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1.0699999999999999E-2</v>
      </c>
      <c r="D912" s="103">
        <v>3.0000000000000001E-3</v>
      </c>
      <c r="E912" s="103">
        <v>7.0000000000000001E-3</v>
      </c>
      <c r="F912" s="103">
        <v>2.3E-3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1.1299999999999999E-2</v>
      </c>
      <c r="D913" s="103">
        <v>3.3E-3</v>
      </c>
      <c r="E913" s="103">
        <v>7.3000000000000001E-3</v>
      </c>
      <c r="F913" s="103">
        <v>2.5000000000000001E-3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1.17E-2</v>
      </c>
      <c r="D914" s="103">
        <v>3.5999999999999999E-3</v>
      </c>
      <c r="E914" s="103">
        <v>7.4999999999999997E-3</v>
      </c>
      <c r="F914" s="103">
        <v>2.5999999999999999E-3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1.2E-2</v>
      </c>
      <c r="D915" s="103">
        <v>3.5000000000000001E-3</v>
      </c>
      <c r="E915" s="103">
        <v>7.9000000000000008E-3</v>
      </c>
      <c r="F915" s="103">
        <v>2.8E-3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1.24E-2</v>
      </c>
      <c r="D916" s="103">
        <v>3.8E-3</v>
      </c>
      <c r="E916" s="103">
        <v>7.7999999999999996E-3</v>
      </c>
      <c r="F916" s="103">
        <v>2.8999999999999998E-3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1.2500000000000001E-2</v>
      </c>
      <c r="D917" s="103">
        <v>3.5999999999999999E-3</v>
      </c>
      <c r="E917" s="103">
        <v>8.3000000000000001E-3</v>
      </c>
      <c r="F917" s="103">
        <v>2.7000000000000001E-3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1.3599999999999999E-2</v>
      </c>
      <c r="D918" s="103">
        <v>3.7000000000000002E-3</v>
      </c>
      <c r="E918" s="103">
        <v>8.9999999999999993E-3</v>
      </c>
      <c r="F918" s="103">
        <v>3.3E-3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1.37E-2</v>
      </c>
      <c r="D919" s="103">
        <v>3.8E-3</v>
      </c>
      <c r="E919" s="103">
        <v>8.8000000000000005E-3</v>
      </c>
      <c r="F919" s="103">
        <v>3.5999999999999999E-3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1.78E-2</v>
      </c>
      <c r="D920" s="103">
        <v>6.7999999999999996E-3</v>
      </c>
      <c r="E920" s="103">
        <v>1.26E-2</v>
      </c>
      <c r="F920" s="103">
        <v>3.5999999999999999E-3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6.8999999999999999E-3</v>
      </c>
      <c r="D926" s="103">
        <v>2.8E-3</v>
      </c>
      <c r="E926" s="103">
        <v>4.0000000000000001E-3</v>
      </c>
      <c r="F926" s="103">
        <v>2.3E-3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7.7000000000000002E-3</v>
      </c>
      <c r="D927" s="103">
        <v>3.7000000000000002E-3</v>
      </c>
      <c r="E927" s="103">
        <v>5.7000000000000002E-3</v>
      </c>
      <c r="F927" s="103">
        <v>2.2000000000000001E-3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7.3000000000000001E-3</v>
      </c>
      <c r="D928" s="103">
        <v>2.8E-3</v>
      </c>
      <c r="E928" s="103">
        <v>4.3E-3</v>
      </c>
      <c r="F928" s="103">
        <v>2.2000000000000001E-3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7.1000000000000004E-3</v>
      </c>
      <c r="D929" s="103">
        <v>2.8999999999999998E-3</v>
      </c>
      <c r="E929" s="103">
        <v>4.1000000000000003E-3</v>
      </c>
      <c r="F929" s="103">
        <v>2.3E-3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7.4000000000000003E-3</v>
      </c>
      <c r="D930" s="103">
        <v>3.3999999999999998E-3</v>
      </c>
      <c r="E930" s="103">
        <v>3.8999999999999998E-3</v>
      </c>
      <c r="F930" s="103">
        <v>2.2000000000000001E-3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6.6E-3</v>
      </c>
      <c r="D931" s="103">
        <v>2.8999999999999998E-3</v>
      </c>
      <c r="E931" s="103">
        <v>3.5000000000000001E-3</v>
      </c>
      <c r="F931" s="103">
        <v>2.3E-3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7.1000000000000004E-3</v>
      </c>
      <c r="D932" s="103">
        <v>3.2000000000000002E-3</v>
      </c>
      <c r="E932" s="103">
        <v>3.8E-3</v>
      </c>
      <c r="F932" s="103">
        <v>2.3999999999999998E-3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7.1000000000000004E-3</v>
      </c>
      <c r="D933" s="103">
        <v>3.3999999999999998E-3</v>
      </c>
      <c r="E933" s="103">
        <v>3.5999999999999999E-3</v>
      </c>
      <c r="F933" s="103">
        <v>2.7000000000000001E-3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7.0000000000000001E-3</v>
      </c>
      <c r="D934" s="103">
        <v>3.5000000000000001E-3</v>
      </c>
      <c r="E934" s="103">
        <v>3.3E-3</v>
      </c>
      <c r="F934" s="103">
        <v>2.5999999999999999E-3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6.7000000000000002E-3</v>
      </c>
      <c r="D935" s="103">
        <v>3.3999999999999998E-3</v>
      </c>
      <c r="E935" s="103">
        <v>2.7000000000000001E-3</v>
      </c>
      <c r="F935" s="103">
        <v>2.7000000000000001E-3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7.1000000000000004E-3</v>
      </c>
      <c r="D936" s="103">
        <v>3.3E-3</v>
      </c>
      <c r="E936" s="103">
        <v>3.3E-3</v>
      </c>
      <c r="F936" s="103">
        <v>2.8999999999999998E-3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6.1999999999999998E-3</v>
      </c>
      <c r="D937" s="103">
        <v>3.5000000000000001E-3</v>
      </c>
      <c r="E937" s="103">
        <v>2.0999999999999999E-3</v>
      </c>
      <c r="F937" s="103">
        <v>3.0999999999999999E-3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7.4999999999999997E-3</v>
      </c>
      <c r="D938" s="103">
        <v>3.5000000000000001E-3</v>
      </c>
      <c r="E938" s="103">
        <v>3.5000000000000001E-3</v>
      </c>
      <c r="F938" s="103">
        <v>3.3999999999999998E-3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4.0000000000000001E-3</v>
      </c>
      <c r="D944" s="103">
        <v>2.3E-3</v>
      </c>
      <c r="E944" s="103">
        <v>1.6000000000000001E-3</v>
      </c>
      <c r="F944" s="103">
        <v>1.5E-3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4.0000000000000001E-3</v>
      </c>
      <c r="D945" s="103">
        <v>2.2000000000000001E-3</v>
      </c>
      <c r="E945" s="103">
        <v>1.5E-3</v>
      </c>
      <c r="F945" s="103">
        <v>1.6000000000000001E-3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4.5999999999999999E-3</v>
      </c>
      <c r="D946" s="103">
        <v>2.3999999999999998E-3</v>
      </c>
      <c r="E946" s="103">
        <v>3.8E-3</v>
      </c>
      <c r="F946" s="103">
        <v>1.5E-3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4.4000000000000003E-3</v>
      </c>
      <c r="D947" s="103">
        <v>2.3E-3</v>
      </c>
      <c r="E947" s="103">
        <v>1.6000000000000001E-3</v>
      </c>
      <c r="F947" s="103">
        <v>1.6999999999999999E-3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4.1999999999999997E-3</v>
      </c>
      <c r="D948" s="103">
        <v>2.3E-3</v>
      </c>
      <c r="E948" s="103">
        <v>1.4E-3</v>
      </c>
      <c r="F948" s="103">
        <v>1.6999999999999999E-3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4.0000000000000001E-3</v>
      </c>
      <c r="D949" s="103">
        <v>2.3E-3</v>
      </c>
      <c r="E949" s="103">
        <v>1.1999999999999999E-3</v>
      </c>
      <c r="F949" s="103">
        <v>1.6999999999999999E-3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3.8E-3</v>
      </c>
      <c r="D950" s="103">
        <v>2.3999999999999998E-3</v>
      </c>
      <c r="E950" s="103">
        <v>8.9999999999999998E-4</v>
      </c>
      <c r="F950" s="103">
        <v>1.6999999999999999E-3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4.1999999999999997E-3</v>
      </c>
      <c r="D951" s="103">
        <v>2.7000000000000001E-3</v>
      </c>
      <c r="E951" s="103">
        <v>1.1000000000000001E-3</v>
      </c>
      <c r="F951" s="103">
        <v>1.9E-3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4.5999999999999999E-3</v>
      </c>
      <c r="D952" s="103">
        <v>2.8999999999999998E-3</v>
      </c>
      <c r="E952" s="103">
        <v>1.1999999999999999E-3</v>
      </c>
      <c r="F952" s="103">
        <v>2E-3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4.4000000000000003E-3</v>
      </c>
      <c r="D953" s="103">
        <v>2.8E-3</v>
      </c>
      <c r="E953" s="103">
        <v>1.1000000000000001E-3</v>
      </c>
      <c r="F953" s="103">
        <v>2E-3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4.8999999999999998E-3</v>
      </c>
      <c r="D954" s="103">
        <v>3.3E-3</v>
      </c>
      <c r="E954" s="103">
        <v>1.1000000000000001E-3</v>
      </c>
      <c r="F954" s="103">
        <v>2.2000000000000001E-3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4.4999999999999997E-3</v>
      </c>
      <c r="D955" s="103">
        <v>2.8999999999999998E-3</v>
      </c>
      <c r="E955" s="103">
        <v>8.9999999999999998E-4</v>
      </c>
      <c r="F955" s="103">
        <v>2.3E-3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4.8999999999999998E-3</v>
      </c>
      <c r="D956" s="103">
        <v>3.0000000000000001E-3</v>
      </c>
      <c r="E956" s="103">
        <v>1.1999999999999999E-3</v>
      </c>
      <c r="F956" s="103">
        <v>2.5000000000000001E-3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0.2782</v>
      </c>
      <c r="D962" s="103">
        <v>0.14449999999999999</v>
      </c>
      <c r="E962" s="103">
        <v>9.5500000000000002E-2</v>
      </c>
      <c r="F962" s="103">
        <v>0.1057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0.29809999999999998</v>
      </c>
      <c r="D963" s="103">
        <v>0.1361</v>
      </c>
      <c r="E963" s="103">
        <v>0.12429999999999999</v>
      </c>
      <c r="F963" s="103">
        <v>0.10249999999999999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0.26290000000000002</v>
      </c>
      <c r="D964" s="103">
        <v>0.13370000000000001</v>
      </c>
      <c r="E964" s="103">
        <v>9.0300000000000005E-2</v>
      </c>
      <c r="F964" s="103">
        <v>9.5600000000000004E-2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0.28249999999999997</v>
      </c>
      <c r="D965" s="103">
        <v>0.1308</v>
      </c>
      <c r="E965" s="103">
        <v>0.1177</v>
      </c>
      <c r="F965" s="103">
        <v>9.2700000000000005E-2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0.25850000000000001</v>
      </c>
      <c r="D966" s="103">
        <v>0.13109999999999999</v>
      </c>
      <c r="E966" s="103">
        <v>9.11E-2</v>
      </c>
      <c r="F966" s="103">
        <v>9.2299999999999993E-2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0.2823</v>
      </c>
      <c r="D967" s="103">
        <v>0.1328</v>
      </c>
      <c r="E967" s="103">
        <v>0.1157</v>
      </c>
      <c r="F967" s="103">
        <v>9.3200000000000005E-2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0.25609999999999999</v>
      </c>
      <c r="D968" s="103">
        <v>0.1328</v>
      </c>
      <c r="E968" s="103">
        <v>8.8200000000000001E-2</v>
      </c>
      <c r="F968" s="103">
        <v>9.2499999999999999E-2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0.27829999999999999</v>
      </c>
      <c r="D969" s="103">
        <v>0.13539999999999999</v>
      </c>
      <c r="E969" s="103">
        <v>0.10970000000000001</v>
      </c>
      <c r="F969" s="103">
        <v>9.3600000000000003E-2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0.25419999999999998</v>
      </c>
      <c r="D970" s="103">
        <v>0.13420000000000001</v>
      </c>
      <c r="E970" s="103">
        <v>8.3699999999999997E-2</v>
      </c>
      <c r="F970" s="103">
        <v>9.1399999999999995E-2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0.24310000000000001</v>
      </c>
      <c r="D971" s="103">
        <v>0.1356</v>
      </c>
      <c r="E971" s="103">
        <v>6.8599999999999994E-2</v>
      </c>
      <c r="F971" s="103">
        <v>9.1800000000000007E-2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0.25509999999999999</v>
      </c>
      <c r="D972" s="103">
        <v>0.1366</v>
      </c>
      <c r="E972" s="103">
        <v>8.1600000000000006E-2</v>
      </c>
      <c r="F972" s="103">
        <v>9.2399999999999996E-2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0.26529999999999998</v>
      </c>
      <c r="D973" s="103">
        <v>0.1409</v>
      </c>
      <c r="E973" s="103">
        <v>9.0200000000000002E-2</v>
      </c>
      <c r="F973" s="103">
        <v>9.1300000000000006E-2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0.25919999999999999</v>
      </c>
      <c r="D974" s="103">
        <v>0.14380000000000001</v>
      </c>
      <c r="E974" s="103">
        <v>7.9299999999999995E-2</v>
      </c>
      <c r="F974" s="103">
        <v>9.3100000000000002E-2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0.68379999999999996</v>
      </c>
      <c r="D980" s="103">
        <f t="shared" si="34"/>
        <v>0.84400000000000008</v>
      </c>
      <c r="E980" s="103">
        <f t="shared" si="34"/>
        <v>0.87739999999999985</v>
      </c>
      <c r="F980" s="103">
        <f t="shared" si="34"/>
        <v>0.88510000000000011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0.66339999999999999</v>
      </c>
      <c r="D981" s="103">
        <f t="shared" si="34"/>
        <v>0.85199999999999998</v>
      </c>
      <c r="E981" s="103">
        <f t="shared" si="34"/>
        <v>0.84810000000000008</v>
      </c>
      <c r="F981" s="103">
        <f t="shared" si="34"/>
        <v>0.88819999999999999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0.69969999999999988</v>
      </c>
      <c r="D982" s="103">
        <f t="shared" si="34"/>
        <v>0.85459999999999992</v>
      </c>
      <c r="E982" s="103">
        <f t="shared" si="34"/>
        <v>0.88359999999999994</v>
      </c>
      <c r="F982" s="103">
        <f t="shared" si="34"/>
        <v>0.8952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0.68190000000000006</v>
      </c>
      <c r="D983" s="103">
        <f t="shared" si="34"/>
        <v>0.85719999999999996</v>
      </c>
      <c r="E983" s="103">
        <f t="shared" si="34"/>
        <v>0.86029999999999995</v>
      </c>
      <c r="F983" s="103">
        <f t="shared" si="34"/>
        <v>0.89810000000000001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0.70500000000000007</v>
      </c>
      <c r="D984" s="103">
        <f t="shared" si="34"/>
        <v>0.85650000000000004</v>
      </c>
      <c r="E984" s="103">
        <f t="shared" si="34"/>
        <v>0.88670000000000004</v>
      </c>
      <c r="F984" s="103">
        <f t="shared" si="34"/>
        <v>0.89840000000000009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0.68159999999999998</v>
      </c>
      <c r="D985" s="103">
        <f t="shared" si="34"/>
        <v>0.8548</v>
      </c>
      <c r="E985" s="103">
        <f t="shared" si="34"/>
        <v>0.86240000000000006</v>
      </c>
      <c r="F985" s="103">
        <f t="shared" si="34"/>
        <v>0.89700000000000002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0.7075999999999999</v>
      </c>
      <c r="D986" s="103">
        <f t="shared" si="34"/>
        <v>0.85429999999999995</v>
      </c>
      <c r="E986" s="103">
        <f t="shared" si="34"/>
        <v>0.89040000000000008</v>
      </c>
      <c r="F986" s="103">
        <f t="shared" si="34"/>
        <v>0.89729999999999999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0.68510000000000004</v>
      </c>
      <c r="D987" s="103">
        <f t="shared" si="34"/>
        <v>0.85120000000000007</v>
      </c>
      <c r="E987" s="103">
        <f t="shared" si="34"/>
        <v>0.86899999999999988</v>
      </c>
      <c r="F987" s="103">
        <f t="shared" si="34"/>
        <v>0.89549999999999996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0.7087</v>
      </c>
      <c r="D988" s="103">
        <f t="shared" si="34"/>
        <v>0.85189999999999999</v>
      </c>
      <c r="E988" s="103">
        <f t="shared" si="34"/>
        <v>0.89550000000000007</v>
      </c>
      <c r="F988" s="103">
        <f t="shared" si="34"/>
        <v>0.89749999999999985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0.7209000000000001</v>
      </c>
      <c r="D989" s="103">
        <f t="shared" si="34"/>
        <v>0.85070000000000001</v>
      </c>
      <c r="E989" s="103">
        <f t="shared" si="34"/>
        <v>0.91190000000000004</v>
      </c>
      <c r="F989" s="103">
        <f t="shared" si="34"/>
        <v>0.89699999999999991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0.70530000000000004</v>
      </c>
      <c r="D990" s="103">
        <f t="shared" si="34"/>
        <v>0.84909999999999997</v>
      </c>
      <c r="E990" s="103">
        <f t="shared" si="34"/>
        <v>0.89560000000000006</v>
      </c>
      <c r="F990" s="103">
        <f t="shared" si="34"/>
        <v>0.89529999999999998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0.69869999999999999</v>
      </c>
      <c r="D991" s="103">
        <f t="shared" si="34"/>
        <v>0.84489999999999998</v>
      </c>
      <c r="E991" s="103">
        <f t="shared" si="34"/>
        <v>0.89119999999999999</v>
      </c>
      <c r="F991" s="103">
        <f t="shared" si="34"/>
        <v>0.89579999999999993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0.69630000000000003</v>
      </c>
      <c r="D992" s="103">
        <f t="shared" si="34"/>
        <v>0.83879999999999999</v>
      </c>
      <c r="E992" s="103">
        <f t="shared" si="34"/>
        <v>0.89350000000000007</v>
      </c>
      <c r="F992" s="103">
        <f t="shared" si="34"/>
        <v>0.89350000000000007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2022-12-22T20:22:53Z</dcterms:modified>
</cp:coreProperties>
</file>