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I148" i="1" s="1"/>
  <c r="C115" i="1"/>
  <c r="D57" i="1"/>
  <c r="C57" i="1" s="1"/>
  <c r="D56" i="1"/>
  <c r="C56" i="1"/>
  <c r="D55" i="1"/>
  <c r="C55" i="1" s="1"/>
  <c r="D54" i="1"/>
  <c r="C54" i="1" s="1"/>
  <c r="B18" i="1"/>
  <c r="I95" i="1"/>
  <c r="I100" i="1"/>
  <c r="I104" i="1"/>
  <c r="I97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B772" i="1"/>
  <c r="C102" i="1"/>
  <c r="C118" i="1"/>
  <c r="H32" i="1"/>
  <c r="D430" i="1"/>
  <c r="D441" i="1"/>
  <c r="D433" i="1"/>
  <c r="C775" i="1"/>
  <c r="H31" i="1"/>
  <c r="H34" i="1"/>
  <c r="I143" i="1"/>
  <c r="G393" i="1"/>
  <c r="G400" i="1"/>
  <c r="G401" i="1"/>
  <c r="G395" i="1"/>
  <c r="G389" i="1"/>
  <c r="G397" i="1"/>
  <c r="G391" i="1"/>
  <c r="C386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E403" i="1" s="1"/>
  <c r="H30" i="1"/>
  <c r="H33" i="1"/>
  <c r="B779" i="1"/>
  <c r="H29" i="1"/>
  <c r="C778" i="1"/>
  <c r="B777" i="1"/>
  <c r="D438" i="1"/>
  <c r="C776" i="1"/>
  <c r="D431" i="1"/>
  <c r="D434" i="1"/>
  <c r="I146" i="1"/>
  <c r="B774" i="1"/>
  <c r="B776" i="1"/>
  <c r="C402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C103" i="1"/>
  <c r="C137" i="1"/>
  <c r="D405" i="1"/>
  <c r="I392" i="1" l="1"/>
  <c r="I389" i="1"/>
  <c r="I394" i="1"/>
  <c r="I400" i="1"/>
  <c r="I395" i="1"/>
  <c r="I391" i="1"/>
  <c r="I396" i="1"/>
  <c r="I398" i="1"/>
  <c r="I402" i="1"/>
  <c r="I390" i="1"/>
  <c r="I399" i="1"/>
  <c r="I393" i="1"/>
  <c r="I401" i="1"/>
  <c r="G403" i="1"/>
  <c r="C385" i="1"/>
  <c r="C401" i="1"/>
  <c r="C384" i="1"/>
  <c r="C403" i="1" s="1"/>
  <c r="C388" i="1"/>
  <c r="C387" i="1"/>
  <c r="I136" i="1"/>
  <c r="I138" i="1"/>
  <c r="I135" i="1" s="1"/>
  <c r="C135" i="1"/>
  <c r="H19" i="1"/>
  <c r="H18" i="1"/>
  <c r="H20" i="1"/>
  <c r="H22" i="1"/>
  <c r="H21" i="1"/>
  <c r="H17" i="1"/>
  <c r="H16" i="1"/>
  <c r="C777" i="1"/>
  <c r="I147" i="1"/>
  <c r="B773" i="1"/>
  <c r="D439" i="1"/>
  <c r="D429" i="1"/>
  <c r="I144" i="1"/>
  <c r="D432" i="1"/>
  <c r="D436" i="1"/>
  <c r="B778" i="1"/>
  <c r="C112" i="1"/>
  <c r="C116" i="1"/>
  <c r="C117" i="1"/>
  <c r="C113" i="1"/>
  <c r="C114" i="1"/>
  <c r="I103" i="1"/>
  <c r="C100" i="1"/>
  <c r="I96" i="1"/>
  <c r="I105" i="1"/>
  <c r="I108" i="1"/>
  <c r="I99" i="1"/>
  <c r="I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<sst xmlns="http://schemas.openxmlformats.org/spreadsheetml/2006/main" count="692" uniqueCount="532">
  <si>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</si>
  <si>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</si>
  <si>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</si>
  <si>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</si>
  <si>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</si>
  <si>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</si>
  <si>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</si>
  <si>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</si>
  <si>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</si>
  <si>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</si>
  <si>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</si>
  <si>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</si>
  <si>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</si>
  <si>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</si>
  <si>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</si>
  <si>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</si>
  <si>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</si>
  <si>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</si>
  <si>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</si>
  <si>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</si>
  <si>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</si>
  <si>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</si>
  <si>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</si>
  <si>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</si>
  <si>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</si>
  <si>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</si>
  <si>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</si>
  <si>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</si>
  <si>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</si>
  <si>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</si>
  <si>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</si>
  <si>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</si>
  <si>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</si>
  <si>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</si>
  <si>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</si>
  <si>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</si>
  <si>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</si>
  <si>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</si>
  <si>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</si>
  <si>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</si>
  <si>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</si>
  <si>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</si>
  <si>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</si>
  <si>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</si>
  <si>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</si>
  <si>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</si>
  <si>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</si>
  <si>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</si>
  <si>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</si>
  <si>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</si>
  <si>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</si>
  <si>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</si>
  <si>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</si>
  <si>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</si>
  <si>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</si>
  <si>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</si>
  <si>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</si>
  <si>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</si>
  <si>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</si>
  <si>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</si>
  <si>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</si>
  <si>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</si>
  <si>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</si>
  <si>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</si>
  <si>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</si>
  <si>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</si>
  <si>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</si>
  <si>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</si>
  <si>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</si>
  <si>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</si>
  <si>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</si>
  <si>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</si>
  <si>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</si>
  <si>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</si>
  <si>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</si>
  <si>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</si>
  <si>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</si>
  <si>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</si>
  <si>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</si>
  <si>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</si>
  <si>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</si>
  <si>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</si>
  <si>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</si>
  <si>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</si>
  <si>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</si>
  <si>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</si>
  <si>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</si>
  <si>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</si>
  <si>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</si>
  <si>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</si>
  <si>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</si>
  <si>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</si>
  <si>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</si>
  <si>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</si>
  <si>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</si>
  <si>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</si>
  <si>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</si>
  <si>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</si>
  <si>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</si>
  <si>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</si>
  <si>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</si>
  <si>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</si>
  <si>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</si>
  <si>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</si>
  <si>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</si>
  <si>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</si>
  <si>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</si>
  <si>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</si>
  <si>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</si>
  <si>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</si>
  <si>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</si>
  <si>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</si>
  <si>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</si>
  <si>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</si>
  <si>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</si>
  <si>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</si>
  <si>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</si>
  <si>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</si>
  <si>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</si>
  <si>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</si>
  <si>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</si>
  <si>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</si>
  <si>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</si>
  <si>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</si>
  <si>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</si>
  <si>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</si>
  <si>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</si>
  <si>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</si>
  <si>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</si>
  <si>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</si>
  <si>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</si>
  <si>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</si>
  <si>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</si>
  <si>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</si>
  <si>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</si>
  <si>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</si>
  <si>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</si>
  <si>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</si>
  <si>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</si>
  <si>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</si>
  <si>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</si>
  <si>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</si>
  <si>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</si>
  <si>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</si>
  <si>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</si>
  <si>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</si>
  <si>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</si>
  <si>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</si>
  <si>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</si>
  <si>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</si>
  <si>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</si>
  <si>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</si>
  <si>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</si>
  <si>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</si>
  <si>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</si>
  <si>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</si>
  <si>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</si>
  <si>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</si>
  <si>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</si>
  <si>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</si>
  <si>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</si>
  <si>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</si>
  <si>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</si>
  <si>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</si>
  <si>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</si>
  <si>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</si>
  <si>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</si>
  <si>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</si>
  <si>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</si>
  <si>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</si>
  <si>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</si>
  <si>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</si>
  <si>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</si>
  <si>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</si>
  <si>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</si>
  <si>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</si>
  <si>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</si>
  <si>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</si>
  <si>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</si>
  <si>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</si>
  <si>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</si>
  <si>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</si>
  <si>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</si>
  <si>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</si>
  <si>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</si>
  <si>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</si>
  <si>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</si>
  <si>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</si>
  <si>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</si>
  <si>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</si>
  <si>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</si>
  <si>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</si>
  <si>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</si>
  <si>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</si>
  <si>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</si>
  <si>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</si>
  <si>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</si>
  <si>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</si>
  <si>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</si>
  <si>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</si>
  <si>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</si>
  <si>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</si>
  <si>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</si>
  <si>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</si>
  <si>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</si>
  <si>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</si>
  <si>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</si>
  <si>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</si>
  <si>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</si>
  <si>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</si>
  <si>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</si>
  <si>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</si>
  <si>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</si>
  <si>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</si>
  <si>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</si>
  <si>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</si>
  <si>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</si>
  <si>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</si>
  <si>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</si>
  <si>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</si>
  <si>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</si>
  <si>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</si>
  <si>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</si>
  <si>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</si>
  <si>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</si>
  <si>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</si>
  <si>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</si>
  <si>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</si>
  <si>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</si>
  <si>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</si>
  <si>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</si>
  <si>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</si>
  <si>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</si>
  <si>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</si>
  <si>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</si>
  <si>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</si>
  <si>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</si>
  <si>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</si>
  <si>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</si>
  <si>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</si>
  <si>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</si>
  <si>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</si>
  <si>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</si>
  <si>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</si>
  <si>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</si>
  <si>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</si>
  <si>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</si>
  <si>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</si>
  <si>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</si>
  <si>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</si>
  <si>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</si>
  <si>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</si>
  <si>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</si>
  <si>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</si>
  <si>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</si>
  <si>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</si>
  <si>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</si>
  <si>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</si>
  <si>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</si>
  <si>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</si>
  <si>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</si>
  <si>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</si>
  <si>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</si>
  <si>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</si>
  <si>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</si>
  <si>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</si>
  <si>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</si>
  <si>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</si>
  <si>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</si>
  <si>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</si>
  <si>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</si>
  <si>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</si>
  <si>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</si>
  <si>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</si>
  <si>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</si>
  <si>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</si>
  <si>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</si>
  <si>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</si>
  <si>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</si>
  <si>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</si>
  <si>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</si>
  <si>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</si>
  <si>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</si>
  <si>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</si>
  <si>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</si>
  <si>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</si>
  <si>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</si>
  <si>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</si>
  <si>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</si>
  <si>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</si>
  <si>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</si>
  <si>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</si>
  <si>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</si>
  <si>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</si>
  <si>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</si>
  <si>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</si>
  <si>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</si>
  <si>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</si>
  <si>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</si>
  <si>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</si>
  <si>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</si>
  <si>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</si>
  <si>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</si>
  <si>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</si>
  <si>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</si>
  <si>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</si>
  <si>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</si>
  <si>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</si>
  <si>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</si>
  <si>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</si>
  <si>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</si>
  <si>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</si>
  <si>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</si>
  <si>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</si>
  <si>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</si>
  <si>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</si>
  <si>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</si>
  <si>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</si>
  <si>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</si>
  <si>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</si>
  <si>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</si>
  <si>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</si>
  <si>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</si>
  <si>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</si>
  <si>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</si>
  <si>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</si>
  <si>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</si>
  <si>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</si>
  <si>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</si>
  <si>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</si>
  <si>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</si>
  <si>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</si>
  <si>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</si>
  <si>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</si>
  <si>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</si>
  <si>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</si>
  <si>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</si>
  <si>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</si>
  <si>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</si>
  <si>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</si>
  <si>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</si>
  <si>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</si>
  <si>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</si>
  <si>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</si>
  <si>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</si>
  <si>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</si>
  <si>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</si>
  <si>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</si>
  <si>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</si>
  <si>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</si>
  <si>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</si>
  <si>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</si>
  <si>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</si>
  <si>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</si>
  <si>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</si>
  <si>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</si>
  <si>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</si>
  <si>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</si>
  <si>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</si>
  <si>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</si>
  <si>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</si>
  <si>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</si>
  <si>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</si>
  <si>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</si>
  <si>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</si>
  <si>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</si>
  <si>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</si>
  <si>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</si>
  <si>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</si>
  <si>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</si>
  <si>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</si>
  <si>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</si>
  <si>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</si>
  <si>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</si>
  <si>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</si>
  <si>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</si>
  <si>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</si>
  <si>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</si>
  <si>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</si>
  <si>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</si>
  <si>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</si>
  <si>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</si>
  <si>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</si>
  <si>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</si>
  <si>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</si>
  <si>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</si>
  <si>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</si>
  <si>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</si>
  <si>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</si>
  <si>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</si>
  <si>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</si>
  <si>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</si>
  <si>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</si>
  <si>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</si>
  <si>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</si>
  <si>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</si>
  <si>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</si>
  <si>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</si>
  <si>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</si>
  <si>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</si>
  <si>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</si>
  <si>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</si>
  <si>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</si>
  <si>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</si>
  <si>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</si>
  <si>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</si>
  <si>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</si>
  <si>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</si>
  <si>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</si>
  <si>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</si>
  <si>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</si>
  <si>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</si>
  <si>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</si>
  <si>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</si>
  <si>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</si>
  <si>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</si>
  <si>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</si>
  <si>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</si>
  <si>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</si>
  <si>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</si>
  <si>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</si>
  <si>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</si>
  <si>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</si>
  <si>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</si>
  <si>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</si>
  <si>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</si>
  <si>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</si>
  <si>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</si>
  <si>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</si>
  <si>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</si>
  <si>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</si>
  <si>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</si>
  <si>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</si>
  <si>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</si>
  <si>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</si>
  <si>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</si>
  <si>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</si>
  <si>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</si>
  <si>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</si>
  <si>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</si>
  <si>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</si>
  <si>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</si>
  <si>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</si>
  <si>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</si>
  <si>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</si>
  <si>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</si>
  <si>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</si>
  <si>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</si>
  <si>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</si>
  <si>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</si>
  <si>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</si>
  <si>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</si>
  <si>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</si>
  <si>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</si>
  <si>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</si>
  <si>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</si>
  <si>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</si>
  <si>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</si>
  <si>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</si>
  <si>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</si>
  <si>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</si>
  <si>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</si>
  <si>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</si>
  <si>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</si>
  <si>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</si>
  <si>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</si>
  <si>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</si>
  <si>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</si>
  <si>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</si>
  <si>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</si>
  <si>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</si>
  <si>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</si>
  <si>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</si>
  <si>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</si>
  <si>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</si>
  <si>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</si>
  <si>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</si>
  <si>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</si>
  <si>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</si>
  <si>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</si>
  <si>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</si>
  <si>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</si>
  <si>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</si>
  <si>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</si>
  <si>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</si>
  <si>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</si>
  <si>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</si>
  <si>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</si>
  <si>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</si>
  <si>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</si>
  <si>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</si>
  <si>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</si>
  <si>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</si>
  <si>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</si>
  <si>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</si>
  <si>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</si>
  <si>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</si>
  <si>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</si>
  <si>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</si>
  <si>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01:05 PM</t>
  </si>
  <si>
    <t>Entidad: Guanajuato (Gto)</t>
  </si>
  <si>
    <t>Gobernador:</t>
  </si>
  <si>
    <t>Lic. Diego Sinhué Rodríguez Vallejo</t>
  </si>
  <si>
    <t>26/09/2018 al 25/09/2024</t>
  </si>
  <si>
    <t>Medio 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</si>
  <si>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</si>
  <si>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</si>
  <si>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</si>
  <si>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</si>
  <si>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</si>
  <si>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</si>
  <si>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</si>
  <si>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</si>
  <si>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</si>
  <si>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</si>
  <si>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</si>
  <si>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</si>
  <si>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</si>
  <si>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</si>
  <si>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</si>
  <si>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750 a 799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</si>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</sst>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-5.1800257629901876E-2</c:v>
                </c:pt>
                <c:pt idx="1">
                  <c:v>-7.4290507614951581E-2</c:v>
                </c:pt>
                <c:pt idx="2">
                  <c:v>-2.5638539105924032E-2</c:v>
                </c:pt>
                <c:pt idx="3">
                  <c:v>-6.1687330394994806E-2</c:v>
                </c:pt>
                <c:pt idx="4">
                  <c:v>-9.6471246143228648E-2</c:v>
                </c:pt>
                <c:pt idx="5">
                  <c:v>-7.3940751587559417E-2</c:v>
                </c:pt>
                <c:pt idx="6">
                  <c:v>-6.8149250788324872E-2</c:v>
                </c:pt>
                <c:pt idx="7">
                  <c:v>-6.2820966613168869E-2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5.1668371808112595E-2</c:v>
                </c:pt>
                <c:pt idx="1">
                  <c:v>8.3951790560143E-2</c:v>
                </c:pt>
                <c:pt idx="2">
                  <c:v>2.7221492216958642E-2</c:v>
                </c:pt>
                <c:pt idx="3">
                  <c:v>6.0903126954649701E-2</c:v>
                </c:pt>
                <c:pt idx="4">
                  <c:v>8.5316388591229919E-2</c:v>
                </c:pt>
                <c:pt idx="5">
                  <c:v>6.7420484648070114E-2</c:v>
                </c:pt>
                <c:pt idx="6">
                  <c:v>5.8850007353927564E-2</c:v>
                </c:pt>
                <c:pt idx="7">
                  <c:v>4.9869487988854357E-2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84617472"/>
        <c:axId val="447059008"/>
      </c:barChart>
      <c:catAx>
        <c:axId val="38461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705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0590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61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8.8000000000000005E-3</c:v>
                </c:pt>
                <c:pt idx="1">
                  <c:v>8.6999999999999994E-3</c:v>
                </c:pt>
                <c:pt idx="2">
                  <c:v>8.3000000000000001E-3</c:v>
                </c:pt>
                <c:pt idx="3">
                  <c:v>8.8000000000000005E-3</c:v>
                </c:pt>
                <c:pt idx="4">
                  <c:v>8.0000000000000002E-3</c:v>
                </c:pt>
                <c:pt idx="5">
                  <c:v>8.5000000000000006E-3</c:v>
                </c:pt>
                <c:pt idx="6">
                  <c:v>8.6999999999999994E-3</c:v>
                </c:pt>
                <c:pt idx="7">
                  <c:v>8.6999999999999994E-3</c:v>
                </c:pt>
                <c:pt idx="8">
                  <c:v>9.1000000000000004E-3</c:v>
                </c:pt>
                <c:pt idx="9">
                  <c:v>8.8999999999999999E-3</c:v>
                </c:pt>
                <c:pt idx="10">
                  <c:v>9.4999999999999998E-3</c:v>
                </c:pt>
                <c:pt idx="11">
                  <c:v>9.4999999999999998E-3</c:v>
                </c:pt>
                <c:pt idx="12">
                  <c:v>1.09E-2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5.4000000000000003E-3</c:v>
                </c:pt>
                <c:pt idx="2">
                  <c:v>5.4999999999999997E-3</c:v>
                </c:pt>
                <c:pt idx="3">
                  <c:v>5.4999999999999997E-3</c:v>
                </c:pt>
                <c:pt idx="4">
                  <c:v>5.4000000000000003E-3</c:v>
                </c:pt>
                <c:pt idx="5">
                  <c:v>5.4999999999999997E-3</c:v>
                </c:pt>
                <c:pt idx="6">
                  <c:v>5.7000000000000002E-3</c:v>
                </c:pt>
                <c:pt idx="7">
                  <c:v>5.5999999999999999E-3</c:v>
                </c:pt>
                <c:pt idx="8">
                  <c:v>5.7999999999999996E-3</c:v>
                </c:pt>
                <c:pt idx="9">
                  <c:v>5.7000000000000002E-3</c:v>
                </c:pt>
                <c:pt idx="10">
                  <c:v>5.7999999999999996E-3</c:v>
                </c:pt>
                <c:pt idx="11">
                  <c:v>5.7000000000000002E-3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3.3999999999999998E-3</c:v>
                </c:pt>
                <c:pt idx="2">
                  <c:v>2.5999999999999999E-3</c:v>
                </c:pt>
                <c:pt idx="3">
                  <c:v>4.1999999999999997E-3</c:v>
                </c:pt>
                <c:pt idx="4">
                  <c:v>2.5999999999999999E-3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2.8999999999999998E-3</c:v>
                </c:pt>
                <c:pt idx="8">
                  <c:v>3.0000000000000001E-3</c:v>
                </c:pt>
                <c:pt idx="9">
                  <c:v>3.0999999999999999E-3</c:v>
                </c:pt>
                <c:pt idx="10">
                  <c:v>3.3999999999999998E-3</c:v>
                </c:pt>
                <c:pt idx="11">
                  <c:v>3.5999999999999999E-3</c:v>
                </c:pt>
                <c:pt idx="12">
                  <c:v>5.4000000000000003E-3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2.0999999999999999E-3</c:v>
                </c:pt>
                <c:pt idx="2">
                  <c:v>2.0999999999999999E-3</c:v>
                </c:pt>
                <c:pt idx="3">
                  <c:v>1.8E-3</c:v>
                </c:pt>
                <c:pt idx="4">
                  <c:v>1.8E-3</c:v>
                </c:pt>
                <c:pt idx="5">
                  <c:v>2.0999999999999999E-3</c:v>
                </c:pt>
                <c:pt idx="6">
                  <c:v>2.2000000000000001E-3</c:v>
                </c:pt>
                <c:pt idx="7">
                  <c:v>2.3E-3</c:v>
                </c:pt>
                <c:pt idx="8">
                  <c:v>2.3999999999999998E-3</c:v>
                </c:pt>
                <c:pt idx="9">
                  <c:v>2.0999999999999999E-3</c:v>
                </c:pt>
                <c:pt idx="10">
                  <c:v>2.5000000000000001E-3</c:v>
                </c:pt>
                <c:pt idx="11">
                  <c:v>2.5999999999999999E-3</c:v>
                </c:pt>
                <c:pt idx="12">
                  <c:v>2.5999999999999999E-3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00032"/>
        <c:axId val="382385472"/>
      </c:lineChart>
      <c:catAx>
        <c:axId val="38750003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385472"/>
        <c:crosses val="autoZero"/>
        <c:auto val="1"/>
        <c:lblAlgn val="ctr"/>
        <c:lblOffset val="100"/>
        <c:noMultiLvlLbl val="0"/>
      </c:catAx>
      <c:valAx>
        <c:axId val="382385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00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7.7999999999999996E-3</c:v>
                </c:pt>
                <c:pt idx="1">
                  <c:v>6.3E-3</c:v>
                </c:pt>
                <c:pt idx="2">
                  <c:v>7.7999999999999996E-3</c:v>
                </c:pt>
                <c:pt idx="3">
                  <c:v>7.6E-3</c:v>
                </c:pt>
                <c:pt idx="4">
                  <c:v>7.9000000000000008E-3</c:v>
                </c:pt>
                <c:pt idx="5">
                  <c:v>6.7999999999999996E-3</c:v>
                </c:pt>
                <c:pt idx="6">
                  <c:v>7.1999999999999998E-3</c:v>
                </c:pt>
                <c:pt idx="7">
                  <c:v>7.1000000000000004E-3</c:v>
                </c:pt>
                <c:pt idx="8">
                  <c:v>7.1999999999999998E-3</c:v>
                </c:pt>
                <c:pt idx="9">
                  <c:v>7.1000000000000004E-3</c:v>
                </c:pt>
                <c:pt idx="10">
                  <c:v>7.3000000000000001E-3</c:v>
                </c:pt>
                <c:pt idx="11">
                  <c:v>7.1999999999999998E-3</c:v>
                </c:pt>
                <c:pt idx="12">
                  <c:v>7.1999999999999998E-3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4.8999999999999998E-3</c:v>
                </c:pt>
                <c:pt idx="2">
                  <c:v>4.7999999999999996E-3</c:v>
                </c:pt>
                <c:pt idx="3">
                  <c:v>4.7999999999999996E-3</c:v>
                </c:pt>
                <c:pt idx="4">
                  <c:v>4.3E-3</c:v>
                </c:pt>
                <c:pt idx="5">
                  <c:v>4.1000000000000003E-3</c:v>
                </c:pt>
                <c:pt idx="6">
                  <c:v>4.3E-3</c:v>
                </c:pt>
                <c:pt idx="7">
                  <c:v>4.4999999999999997E-3</c:v>
                </c:pt>
                <c:pt idx="8">
                  <c:v>4.4000000000000003E-3</c:v>
                </c:pt>
                <c:pt idx="9">
                  <c:v>4.1999999999999997E-3</c:v>
                </c:pt>
                <c:pt idx="10">
                  <c:v>4.3E-3</c:v>
                </c:pt>
                <c:pt idx="11">
                  <c:v>4.4000000000000003E-3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2.0999999999999999E-3</c:v>
                </c:pt>
                <c:pt idx="2">
                  <c:v>3.2000000000000002E-3</c:v>
                </c:pt>
                <c:pt idx="3">
                  <c:v>2.8999999999999998E-3</c:v>
                </c:pt>
                <c:pt idx="4">
                  <c:v>4.3E-3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2.5999999999999999E-3</c:v>
                </c:pt>
                <c:pt idx="8">
                  <c:v>2.8E-3</c:v>
                </c:pt>
                <c:pt idx="9">
                  <c:v>2.8E-3</c:v>
                </c:pt>
                <c:pt idx="10">
                  <c:v>2.8999999999999998E-3</c:v>
                </c:pt>
                <c:pt idx="11">
                  <c:v>2.8E-3</c:v>
                </c:pt>
                <c:pt idx="12">
                  <c:v>2.8E-3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1.9E-3</c:v>
                </c:pt>
                <c:pt idx="3">
                  <c:v>1.8E-3</c:v>
                </c:pt>
                <c:pt idx="4">
                  <c:v>1.8E-3</c:v>
                </c:pt>
                <c:pt idx="5">
                  <c:v>1.8E-3</c:v>
                </c:pt>
                <c:pt idx="6">
                  <c:v>1.9E-3</c:v>
                </c:pt>
                <c:pt idx="7">
                  <c:v>2.0999999999999999E-3</c:v>
                </c:pt>
                <c:pt idx="8">
                  <c:v>2E-3</c:v>
                </c:pt>
                <c:pt idx="9">
                  <c:v>2.0999999999999999E-3</c:v>
                </c:pt>
                <c:pt idx="10">
                  <c:v>2.2000000000000001E-3</c:v>
                </c:pt>
                <c:pt idx="11">
                  <c:v>2.2000000000000001E-3</c:v>
                </c:pt>
                <c:pt idx="12">
                  <c:v>2.3E-3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93504"/>
        <c:axId val="382805696"/>
      </c:lineChart>
      <c:catAx>
        <c:axId val="443093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805696"/>
        <c:crosses val="autoZero"/>
        <c:auto val="1"/>
        <c:lblAlgn val="ctr"/>
        <c:lblOffset val="100"/>
        <c:noMultiLvlLbl val="0"/>
      </c:catAx>
      <c:valAx>
        <c:axId val="38280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093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4.1000000000000003E-3</c:v>
                </c:pt>
                <c:pt idx="2">
                  <c:v>4.5999999999999999E-3</c:v>
                </c:pt>
                <c:pt idx="3">
                  <c:v>4.3E-3</c:v>
                </c:pt>
                <c:pt idx="4">
                  <c:v>4.1000000000000003E-3</c:v>
                </c:pt>
                <c:pt idx="5">
                  <c:v>4.7999999999999996E-3</c:v>
                </c:pt>
                <c:pt idx="6">
                  <c:v>3.8999999999999998E-3</c:v>
                </c:pt>
                <c:pt idx="7">
                  <c:v>4.1999999999999997E-3</c:v>
                </c:pt>
                <c:pt idx="8">
                  <c:v>4.4000000000000003E-3</c:v>
                </c:pt>
                <c:pt idx="9">
                  <c:v>4.4000000000000003E-3</c:v>
                </c:pt>
                <c:pt idx="10">
                  <c:v>4.4999999999999997E-3</c:v>
                </c:pt>
                <c:pt idx="11">
                  <c:v>4.3E-3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3.3E-3</c:v>
                </c:pt>
                <c:pt idx="2">
                  <c:v>3.5000000000000001E-3</c:v>
                </c:pt>
                <c:pt idx="3">
                  <c:v>3.3999999999999998E-3</c:v>
                </c:pt>
                <c:pt idx="4">
                  <c:v>3.2000000000000002E-3</c:v>
                </c:pt>
                <c:pt idx="5">
                  <c:v>3.2000000000000002E-3</c:v>
                </c:pt>
                <c:pt idx="6">
                  <c:v>3.2000000000000002E-3</c:v>
                </c:pt>
                <c:pt idx="7">
                  <c:v>3.3999999999999998E-3</c:v>
                </c:pt>
                <c:pt idx="8">
                  <c:v>3.5999999999999999E-3</c:v>
                </c:pt>
                <c:pt idx="9">
                  <c:v>3.5000000000000001E-3</c:v>
                </c:pt>
                <c:pt idx="10">
                  <c:v>3.5999999999999999E-3</c:v>
                </c:pt>
                <c:pt idx="11">
                  <c:v>3.3E-3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5.9999999999999995E-4</c:v>
                </c:pt>
                <c:pt idx="1">
                  <c:v>6.9999999999999999E-4</c:v>
                </c:pt>
                <c:pt idx="2">
                  <c:v>2E-3</c:v>
                </c:pt>
                <c:pt idx="3">
                  <c:v>5.9999999999999995E-4</c:v>
                </c:pt>
                <c:pt idx="4">
                  <c:v>5.9999999999999995E-4</c:v>
                </c:pt>
                <c:pt idx="5">
                  <c:v>1.9E-3</c:v>
                </c:pt>
                <c:pt idx="6">
                  <c:v>4.0000000000000002E-4</c:v>
                </c:pt>
                <c:pt idx="7">
                  <c:v>5.0000000000000001E-4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5.0000000000000001E-4</c:v>
                </c:pt>
                <c:pt idx="11">
                  <c:v>5.0000000000000001E-4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1.2999999999999999E-3</c:v>
                </c:pt>
                <c:pt idx="2">
                  <c:v>1.4E-3</c:v>
                </c:pt>
                <c:pt idx="3">
                  <c:v>1.5E-3</c:v>
                </c:pt>
                <c:pt idx="4">
                  <c:v>1.4E-3</c:v>
                </c:pt>
                <c:pt idx="5">
                  <c:v>1.4E-3</c:v>
                </c:pt>
                <c:pt idx="6">
                  <c:v>1.4E-3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1.6999999999999999E-3</c:v>
                </c:pt>
                <c:pt idx="10">
                  <c:v>1.6999999999999999E-3</c:v>
                </c:pt>
                <c:pt idx="11">
                  <c:v>1.8E-3</c:v>
                </c:pt>
                <c:pt idx="12">
                  <c:v>1.8E-3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94528"/>
        <c:axId val="382808000"/>
      </c:lineChart>
      <c:catAx>
        <c:axId val="443094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808000"/>
        <c:crosses val="autoZero"/>
        <c:auto val="1"/>
        <c:lblAlgn val="ctr"/>
        <c:lblOffset val="100"/>
        <c:noMultiLvlLbl val="0"/>
      </c:catAx>
      <c:valAx>
        <c:axId val="382808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094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0.216</c:v>
                </c:pt>
                <c:pt idx="1">
                  <c:v>0.20699999999999999</c:v>
                </c:pt>
                <c:pt idx="2">
                  <c:v>0.20480000000000001</c:v>
                </c:pt>
                <c:pt idx="3">
                  <c:v>0.2026</c:v>
                </c:pt>
                <c:pt idx="4">
                  <c:v>0.1993</c:v>
                </c:pt>
                <c:pt idx="5">
                  <c:v>0.20019999999999999</c:v>
                </c:pt>
                <c:pt idx="6">
                  <c:v>0.19900000000000001</c:v>
                </c:pt>
                <c:pt idx="7">
                  <c:v>0.19919999999999999</c:v>
                </c:pt>
                <c:pt idx="8">
                  <c:v>0.1968</c:v>
                </c:pt>
                <c:pt idx="9">
                  <c:v>0.1961</c:v>
                </c:pt>
                <c:pt idx="10">
                  <c:v>0.1966</c:v>
                </c:pt>
                <c:pt idx="11">
                  <c:v>0.19670000000000001</c:v>
                </c:pt>
                <c:pt idx="12">
                  <c:v>0.19819999999999999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0.1298</c:v>
                </c:pt>
                <c:pt idx="1">
                  <c:v>0.1242</c:v>
                </c:pt>
                <c:pt idx="2">
                  <c:v>0.121</c:v>
                </c:pt>
                <c:pt idx="3">
                  <c:v>0.1195</c:v>
                </c:pt>
                <c:pt idx="4">
                  <c:v>0.1183</c:v>
                </c:pt>
                <c:pt idx="5">
                  <c:v>0.1193</c:v>
                </c:pt>
                <c:pt idx="6">
                  <c:v>0.1193</c:v>
                </c:pt>
                <c:pt idx="7">
                  <c:v>0.12039999999999999</c:v>
                </c:pt>
                <c:pt idx="8">
                  <c:v>0.1192</c:v>
                </c:pt>
                <c:pt idx="9">
                  <c:v>0.1206</c:v>
                </c:pt>
                <c:pt idx="10">
                  <c:v>0.121</c:v>
                </c:pt>
                <c:pt idx="11">
                  <c:v>0.12189999999999999</c:v>
                </c:pt>
                <c:pt idx="12">
                  <c:v>0.1235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5.7000000000000002E-2</c:v>
                </c:pt>
                <c:pt idx="1">
                  <c:v>5.2299999999999999E-2</c:v>
                </c:pt>
                <c:pt idx="2">
                  <c:v>5.4399999999999997E-2</c:v>
                </c:pt>
                <c:pt idx="3">
                  <c:v>5.5100000000000003E-2</c:v>
                </c:pt>
                <c:pt idx="4">
                  <c:v>5.3100000000000001E-2</c:v>
                </c:pt>
                <c:pt idx="5">
                  <c:v>5.3400000000000003E-2</c:v>
                </c:pt>
                <c:pt idx="6">
                  <c:v>5.3499999999999999E-2</c:v>
                </c:pt>
                <c:pt idx="7">
                  <c:v>5.2200000000000003E-2</c:v>
                </c:pt>
                <c:pt idx="8">
                  <c:v>5.0200000000000002E-2</c:v>
                </c:pt>
                <c:pt idx="9">
                  <c:v>4.7100000000000003E-2</c:v>
                </c:pt>
                <c:pt idx="10">
                  <c:v>4.8500000000000001E-2</c:v>
                </c:pt>
                <c:pt idx="11">
                  <c:v>4.8500000000000001E-2</c:v>
                </c:pt>
                <c:pt idx="12">
                  <c:v>4.7100000000000003E-2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8.1799999999999998E-2</c:v>
                </c:pt>
                <c:pt idx="1">
                  <c:v>7.8700000000000006E-2</c:v>
                </c:pt>
                <c:pt idx="2">
                  <c:v>7.4700000000000003E-2</c:v>
                </c:pt>
                <c:pt idx="3">
                  <c:v>7.3200000000000001E-2</c:v>
                </c:pt>
                <c:pt idx="4">
                  <c:v>7.2400000000000006E-2</c:v>
                </c:pt>
                <c:pt idx="5">
                  <c:v>7.2900000000000006E-2</c:v>
                </c:pt>
                <c:pt idx="6">
                  <c:v>7.2300000000000003E-2</c:v>
                </c:pt>
                <c:pt idx="7">
                  <c:v>7.2800000000000004E-2</c:v>
                </c:pt>
                <c:pt idx="8">
                  <c:v>7.1099999999999997E-2</c:v>
                </c:pt>
                <c:pt idx="9">
                  <c:v>7.1599999999999997E-2</c:v>
                </c:pt>
                <c:pt idx="10">
                  <c:v>7.0499999999999993E-2</c:v>
                </c:pt>
                <c:pt idx="11">
                  <c:v>6.9599999999999995E-2</c:v>
                </c:pt>
                <c:pt idx="12">
                  <c:v>7.17E-2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95552"/>
        <c:axId val="382810304"/>
      </c:lineChart>
      <c:catAx>
        <c:axId val="4430955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810304"/>
        <c:crosses val="autoZero"/>
        <c:auto val="1"/>
        <c:lblAlgn val="ctr"/>
        <c:lblOffset val="100"/>
        <c:noMultiLvlLbl val="0"/>
      </c:catAx>
      <c:valAx>
        <c:axId val="382810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095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0.74890000000000001</c:v>
                </c:pt>
                <c:pt idx="1">
                  <c:v>0.76370000000000005</c:v>
                </c:pt>
                <c:pt idx="2">
                  <c:v>0.76</c:v>
                </c:pt>
                <c:pt idx="3">
                  <c:v>0.76329999999999998</c:v>
                </c:pt>
                <c:pt idx="4">
                  <c:v>0.7669999999999999</c:v>
                </c:pt>
                <c:pt idx="5">
                  <c:v>0.76590000000000003</c:v>
                </c:pt>
                <c:pt idx="6">
                  <c:v>0.76760000000000006</c:v>
                </c:pt>
                <c:pt idx="7">
                  <c:v>0.76800000000000002</c:v>
                </c:pt>
                <c:pt idx="8">
                  <c:v>0.76940000000000008</c:v>
                </c:pt>
                <c:pt idx="9">
                  <c:v>0.77010000000000001</c:v>
                </c:pt>
                <c:pt idx="10">
                  <c:v>0.76860000000000017</c:v>
                </c:pt>
                <c:pt idx="11">
                  <c:v>0.76880000000000015</c:v>
                </c:pt>
                <c:pt idx="12">
                  <c:v>0.76590000000000003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0.84989999999999999</c:v>
                </c:pt>
                <c:pt idx="1">
                  <c:v>0.85550000000000004</c:v>
                </c:pt>
                <c:pt idx="2">
                  <c:v>0.85850000000000004</c:v>
                </c:pt>
                <c:pt idx="3">
                  <c:v>0.86010000000000009</c:v>
                </c:pt>
                <c:pt idx="4">
                  <c:v>0.8620000000000001</c:v>
                </c:pt>
                <c:pt idx="5">
                  <c:v>0.86110000000000009</c:v>
                </c:pt>
                <c:pt idx="6">
                  <c:v>0.8609</c:v>
                </c:pt>
                <c:pt idx="7">
                  <c:v>0.85950000000000004</c:v>
                </c:pt>
                <c:pt idx="8">
                  <c:v>0.86039999999999994</c:v>
                </c:pt>
                <c:pt idx="9">
                  <c:v>0.85919999999999996</c:v>
                </c:pt>
                <c:pt idx="10">
                  <c:v>0.85869999999999991</c:v>
                </c:pt>
                <c:pt idx="11">
                  <c:v>0.85799999999999998</c:v>
                </c:pt>
                <c:pt idx="12">
                  <c:v>0.85549999999999993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0.92749999999999999</c:v>
                </c:pt>
                <c:pt idx="1">
                  <c:v>0.93869999999999998</c:v>
                </c:pt>
                <c:pt idx="2">
                  <c:v>0.92919999999999991</c:v>
                </c:pt>
                <c:pt idx="3">
                  <c:v>0.93079999999999996</c:v>
                </c:pt>
                <c:pt idx="4">
                  <c:v>0.93269999999999986</c:v>
                </c:pt>
                <c:pt idx="5">
                  <c:v>0.9323999999999999</c:v>
                </c:pt>
                <c:pt idx="6">
                  <c:v>0.93379999999999996</c:v>
                </c:pt>
                <c:pt idx="7">
                  <c:v>0.93589999999999995</c:v>
                </c:pt>
                <c:pt idx="8">
                  <c:v>0.93720000000000003</c:v>
                </c:pt>
                <c:pt idx="9">
                  <c:v>0.94030000000000002</c:v>
                </c:pt>
                <c:pt idx="10">
                  <c:v>0.93810000000000004</c:v>
                </c:pt>
                <c:pt idx="11">
                  <c:v>0.93769999999999998</c:v>
                </c:pt>
                <c:pt idx="12">
                  <c:v>0.93759999999999999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0.90990000000000004</c:v>
                </c:pt>
                <c:pt idx="1">
                  <c:v>0.91310000000000002</c:v>
                </c:pt>
                <c:pt idx="2">
                  <c:v>0.91720000000000002</c:v>
                </c:pt>
                <c:pt idx="3">
                  <c:v>0.91899999999999993</c:v>
                </c:pt>
                <c:pt idx="4">
                  <c:v>0.91979999999999995</c:v>
                </c:pt>
                <c:pt idx="5">
                  <c:v>0.91880000000000006</c:v>
                </c:pt>
                <c:pt idx="6">
                  <c:v>0.91920000000000002</c:v>
                </c:pt>
                <c:pt idx="7">
                  <c:v>0.91810000000000003</c:v>
                </c:pt>
                <c:pt idx="8">
                  <c:v>0.91979999999999995</c:v>
                </c:pt>
                <c:pt idx="9">
                  <c:v>0.91930000000000001</c:v>
                </c:pt>
                <c:pt idx="10">
                  <c:v>0.92</c:v>
                </c:pt>
                <c:pt idx="11">
                  <c:v>0.92069999999999996</c:v>
                </c:pt>
                <c:pt idx="12">
                  <c:v>0.91839999999999999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96576"/>
        <c:axId val="386105920"/>
      </c:lineChart>
      <c:catAx>
        <c:axId val="443096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105920"/>
        <c:crosses val="autoZero"/>
        <c:auto val="1"/>
        <c:lblAlgn val="ctr"/>
        <c:lblOffset val="100"/>
        <c:noMultiLvlLbl val="0"/>
      </c:catAx>
      <c:valAx>
        <c:axId val="38610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096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181.82</c:v>
                </c:pt>
                <c:pt idx="1">
                  <c:v>173.91</c:v>
                </c:pt>
                <c:pt idx="2">
                  <c:v>186.32</c:v>
                </c:pt>
                <c:pt idx="3">
                  <c:v>188.76</c:v>
                </c:pt>
                <c:pt idx="4">
                  <c:v>198.58</c:v>
                </c:pt>
                <c:pt idx="5">
                  <c:v>185.96</c:v>
                </c:pt>
                <c:pt idx="6">
                  <c:v>191.65</c:v>
                </c:pt>
                <c:pt idx="7">
                  <c:v>192.28</c:v>
                </c:pt>
                <c:pt idx="8">
                  <c:v>184.68</c:v>
                </c:pt>
                <c:pt idx="9">
                  <c:v>191.94</c:v>
                </c:pt>
                <c:pt idx="10">
                  <c:v>179.85</c:v>
                </c:pt>
                <c:pt idx="11">
                  <c:v>176.44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188.55</c:v>
                </c:pt>
                <c:pt idx="1">
                  <c:v>181.81</c:v>
                </c:pt>
                <c:pt idx="2">
                  <c:v>188.46</c:v>
                </c:pt>
                <c:pt idx="3">
                  <c:v>130.78</c:v>
                </c:pt>
                <c:pt idx="4">
                  <c:v>140.05000000000001</c:v>
                </c:pt>
                <c:pt idx="5">
                  <c:v>157.58000000000001</c:v>
                </c:pt>
                <c:pt idx="6">
                  <c:v>161.12</c:v>
                </c:pt>
                <c:pt idx="7">
                  <c:v>161.51</c:v>
                </c:pt>
                <c:pt idx="8">
                  <c:v>170.6</c:v>
                </c:pt>
                <c:pt idx="9">
                  <c:v>181.11</c:v>
                </c:pt>
                <c:pt idx="10">
                  <c:v>161.63999999999999</c:v>
                </c:pt>
                <c:pt idx="11">
                  <c:v>169.19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160.53</c:v>
                </c:pt>
                <c:pt idx="1">
                  <c:v>156.03</c:v>
                </c:pt>
                <c:pt idx="2">
                  <c:v>197.21</c:v>
                </c:pt>
                <c:pt idx="3">
                  <c:v>188</c:v>
                </c:pt>
                <c:pt idx="4">
                  <c:v>184.44</c:v>
                </c:pt>
                <c:pt idx="5">
                  <c:v>182.93</c:v>
                </c:pt>
                <c:pt idx="6">
                  <c:v>173.42</c:v>
                </c:pt>
                <c:pt idx="7">
                  <c:v>191.23</c:v>
                </c:pt>
                <c:pt idx="8">
                  <c:v>185.33</c:v>
                </c:pt>
                <c:pt idx="9">
                  <c:v>185.78</c:v>
                </c:pt>
                <c:pt idx="10">
                  <c:v>184.11</c:v>
                </c:pt>
                <c:pt idx="11">
                  <c:v>194.02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180.77</c:v>
                </c:pt>
                <c:pt idx="1">
                  <c:v>173.1</c:v>
                </c:pt>
                <c:pt idx="2">
                  <c:v>200.76</c:v>
                </c:pt>
                <c:pt idx="3">
                  <c:v>184.73</c:v>
                </c:pt>
                <c:pt idx="4">
                  <c:v>200.55</c:v>
                </c:pt>
                <c:pt idx="5">
                  <c:v>196.76</c:v>
                </c:pt>
                <c:pt idx="6">
                  <c:v>191.57</c:v>
                </c:pt>
                <c:pt idx="7">
                  <c:v>196.95</c:v>
                </c:pt>
                <c:pt idx="8">
                  <c:v>187.21</c:v>
                </c:pt>
                <c:pt idx="9">
                  <c:v>200.7</c:v>
                </c:pt>
                <c:pt idx="10">
                  <c:v>190.74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87200"/>
        <c:axId val="386108224"/>
      </c:lineChart>
      <c:catAx>
        <c:axId val="4431872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108224"/>
        <c:crosses val="autoZero"/>
        <c:auto val="1"/>
        <c:lblAlgn val="ctr"/>
        <c:lblOffset val="100"/>
        <c:noMultiLvlLbl val="0"/>
      </c:catAx>
      <c:valAx>
        <c:axId val="38610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8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82.67</c:v>
                </c:pt>
                <c:pt idx="1">
                  <c:v>79.650000000000006</c:v>
                </c:pt>
                <c:pt idx="2">
                  <c:v>81.13</c:v>
                </c:pt>
                <c:pt idx="3">
                  <c:v>80.41</c:v>
                </c:pt>
                <c:pt idx="4">
                  <c:v>86.77</c:v>
                </c:pt>
                <c:pt idx="5">
                  <c:v>81.45</c:v>
                </c:pt>
                <c:pt idx="6">
                  <c:v>89.02</c:v>
                </c:pt>
                <c:pt idx="7">
                  <c:v>85.81</c:v>
                </c:pt>
                <c:pt idx="8">
                  <c:v>81.39</c:v>
                </c:pt>
                <c:pt idx="9">
                  <c:v>85.26</c:v>
                </c:pt>
                <c:pt idx="10">
                  <c:v>80.25</c:v>
                </c:pt>
                <c:pt idx="11">
                  <c:v>79.209999999999994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83.48</c:v>
                </c:pt>
                <c:pt idx="1">
                  <c:v>76.16</c:v>
                </c:pt>
                <c:pt idx="2">
                  <c:v>71.59</c:v>
                </c:pt>
                <c:pt idx="3">
                  <c:v>51.1</c:v>
                </c:pt>
                <c:pt idx="4">
                  <c:v>56.49</c:v>
                </c:pt>
                <c:pt idx="5">
                  <c:v>60.76</c:v>
                </c:pt>
                <c:pt idx="6">
                  <c:v>63.63</c:v>
                </c:pt>
                <c:pt idx="7">
                  <c:v>63.05</c:v>
                </c:pt>
                <c:pt idx="8">
                  <c:v>65.75</c:v>
                </c:pt>
                <c:pt idx="9">
                  <c:v>70.290000000000006</c:v>
                </c:pt>
                <c:pt idx="10">
                  <c:v>61.94</c:v>
                </c:pt>
                <c:pt idx="11">
                  <c:v>66.45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61.98</c:v>
                </c:pt>
                <c:pt idx="1">
                  <c:v>60.78</c:v>
                </c:pt>
                <c:pt idx="2">
                  <c:v>69.86</c:v>
                </c:pt>
                <c:pt idx="3">
                  <c:v>64.180000000000007</c:v>
                </c:pt>
                <c:pt idx="4">
                  <c:v>61.34</c:v>
                </c:pt>
                <c:pt idx="5">
                  <c:v>65.12</c:v>
                </c:pt>
                <c:pt idx="6">
                  <c:v>66.13</c:v>
                </c:pt>
                <c:pt idx="7">
                  <c:v>66.94</c:v>
                </c:pt>
                <c:pt idx="8">
                  <c:v>67.260000000000005</c:v>
                </c:pt>
                <c:pt idx="9">
                  <c:v>69.05</c:v>
                </c:pt>
                <c:pt idx="10">
                  <c:v>66.73</c:v>
                </c:pt>
                <c:pt idx="11">
                  <c:v>71.38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68.17</c:v>
                </c:pt>
                <c:pt idx="1">
                  <c:v>64.31</c:v>
                </c:pt>
                <c:pt idx="2">
                  <c:v>74.25</c:v>
                </c:pt>
                <c:pt idx="3">
                  <c:v>66.430000000000007</c:v>
                </c:pt>
                <c:pt idx="4">
                  <c:v>69.86</c:v>
                </c:pt>
                <c:pt idx="5">
                  <c:v>71.19</c:v>
                </c:pt>
                <c:pt idx="6">
                  <c:v>66.81</c:v>
                </c:pt>
                <c:pt idx="7">
                  <c:v>70.89</c:v>
                </c:pt>
                <c:pt idx="8">
                  <c:v>69.05</c:v>
                </c:pt>
                <c:pt idx="9">
                  <c:v>75.09</c:v>
                </c:pt>
                <c:pt idx="10">
                  <c:v>70.47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88224"/>
        <c:axId val="386110528"/>
      </c:lineChart>
      <c:catAx>
        <c:axId val="4431882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110528"/>
        <c:crosses val="autoZero"/>
        <c:auto val="1"/>
        <c:lblAlgn val="ctr"/>
        <c:lblOffset val="100"/>
        <c:noMultiLvlLbl val="0"/>
      </c:catAx>
      <c:valAx>
        <c:axId val="38611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88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15.81</c:v>
                </c:pt>
                <c:pt idx="1">
                  <c:v>15.71</c:v>
                </c:pt>
                <c:pt idx="2">
                  <c:v>18.149999999999999</c:v>
                </c:pt>
                <c:pt idx="3">
                  <c:v>19.25</c:v>
                </c:pt>
                <c:pt idx="4">
                  <c:v>21.97</c:v>
                </c:pt>
                <c:pt idx="5">
                  <c:v>19.38</c:v>
                </c:pt>
                <c:pt idx="6">
                  <c:v>18.29</c:v>
                </c:pt>
                <c:pt idx="7">
                  <c:v>18.23</c:v>
                </c:pt>
                <c:pt idx="8">
                  <c:v>16.86</c:v>
                </c:pt>
                <c:pt idx="9">
                  <c:v>18.39</c:v>
                </c:pt>
                <c:pt idx="10">
                  <c:v>16.22</c:v>
                </c:pt>
                <c:pt idx="11">
                  <c:v>15.28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15.39</c:v>
                </c:pt>
                <c:pt idx="1">
                  <c:v>16.73</c:v>
                </c:pt>
                <c:pt idx="2">
                  <c:v>18.45</c:v>
                </c:pt>
                <c:pt idx="3">
                  <c:v>12.53</c:v>
                </c:pt>
                <c:pt idx="4">
                  <c:v>13.39</c:v>
                </c:pt>
                <c:pt idx="5">
                  <c:v>15.18</c:v>
                </c:pt>
                <c:pt idx="6">
                  <c:v>15.5</c:v>
                </c:pt>
                <c:pt idx="7">
                  <c:v>15.08</c:v>
                </c:pt>
                <c:pt idx="8">
                  <c:v>16</c:v>
                </c:pt>
                <c:pt idx="9">
                  <c:v>19.100000000000001</c:v>
                </c:pt>
                <c:pt idx="10">
                  <c:v>15.97</c:v>
                </c:pt>
                <c:pt idx="11">
                  <c:v>14.74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14.08</c:v>
                </c:pt>
                <c:pt idx="1">
                  <c:v>13.78</c:v>
                </c:pt>
                <c:pt idx="2">
                  <c:v>21.11</c:v>
                </c:pt>
                <c:pt idx="3">
                  <c:v>19.649999999999999</c:v>
                </c:pt>
                <c:pt idx="4">
                  <c:v>20.38</c:v>
                </c:pt>
                <c:pt idx="5">
                  <c:v>19.22</c:v>
                </c:pt>
                <c:pt idx="6">
                  <c:v>19.600000000000001</c:v>
                </c:pt>
                <c:pt idx="7">
                  <c:v>20.59</c:v>
                </c:pt>
                <c:pt idx="8">
                  <c:v>18.79</c:v>
                </c:pt>
                <c:pt idx="9">
                  <c:v>18.79</c:v>
                </c:pt>
                <c:pt idx="10">
                  <c:v>18.29</c:v>
                </c:pt>
                <c:pt idx="11">
                  <c:v>18.62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17.79</c:v>
                </c:pt>
                <c:pt idx="1">
                  <c:v>18.23</c:v>
                </c:pt>
                <c:pt idx="2">
                  <c:v>22.25</c:v>
                </c:pt>
                <c:pt idx="3">
                  <c:v>21.53</c:v>
                </c:pt>
                <c:pt idx="4">
                  <c:v>25.72</c:v>
                </c:pt>
                <c:pt idx="5">
                  <c:v>22.78</c:v>
                </c:pt>
                <c:pt idx="6">
                  <c:v>23.09</c:v>
                </c:pt>
                <c:pt idx="7">
                  <c:v>22.88</c:v>
                </c:pt>
                <c:pt idx="8">
                  <c:v>22.07</c:v>
                </c:pt>
                <c:pt idx="9">
                  <c:v>23.93</c:v>
                </c:pt>
                <c:pt idx="10">
                  <c:v>21.08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0272"/>
        <c:axId val="386112832"/>
      </c:lineChart>
      <c:catAx>
        <c:axId val="4431902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6112832"/>
        <c:crosses val="autoZero"/>
        <c:auto val="1"/>
        <c:lblAlgn val="ctr"/>
        <c:lblOffset val="100"/>
        <c:noMultiLvlLbl val="0"/>
      </c:catAx>
      <c:valAx>
        <c:axId val="38611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90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2.17</c:v>
                </c:pt>
                <c:pt idx="1">
                  <c:v>2.71</c:v>
                </c:pt>
                <c:pt idx="2">
                  <c:v>2.85</c:v>
                </c:pt>
                <c:pt idx="3">
                  <c:v>3.13</c:v>
                </c:pt>
                <c:pt idx="4">
                  <c:v>3.6</c:v>
                </c:pt>
                <c:pt idx="5">
                  <c:v>3.06</c:v>
                </c:pt>
                <c:pt idx="6">
                  <c:v>2.69</c:v>
                </c:pt>
                <c:pt idx="7">
                  <c:v>2.85</c:v>
                </c:pt>
                <c:pt idx="8">
                  <c:v>2.79</c:v>
                </c:pt>
                <c:pt idx="9">
                  <c:v>3</c:v>
                </c:pt>
                <c:pt idx="10">
                  <c:v>2.69</c:v>
                </c:pt>
                <c:pt idx="11">
                  <c:v>2.64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2.61</c:v>
                </c:pt>
                <c:pt idx="1">
                  <c:v>2.46</c:v>
                </c:pt>
                <c:pt idx="2">
                  <c:v>3.44</c:v>
                </c:pt>
                <c:pt idx="3">
                  <c:v>2.29</c:v>
                </c:pt>
                <c:pt idx="4">
                  <c:v>2.4300000000000002</c:v>
                </c:pt>
                <c:pt idx="5">
                  <c:v>2.69</c:v>
                </c:pt>
                <c:pt idx="6">
                  <c:v>2.66</c:v>
                </c:pt>
                <c:pt idx="7">
                  <c:v>2.66</c:v>
                </c:pt>
                <c:pt idx="8">
                  <c:v>2.82</c:v>
                </c:pt>
                <c:pt idx="9">
                  <c:v>3.23</c:v>
                </c:pt>
                <c:pt idx="10">
                  <c:v>2.42</c:v>
                </c:pt>
                <c:pt idx="11">
                  <c:v>2.74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2.4500000000000002</c:v>
                </c:pt>
                <c:pt idx="1">
                  <c:v>2.74</c:v>
                </c:pt>
                <c:pt idx="2">
                  <c:v>4.3499999999999996</c:v>
                </c:pt>
                <c:pt idx="3">
                  <c:v>3.76</c:v>
                </c:pt>
                <c:pt idx="4">
                  <c:v>3.84</c:v>
                </c:pt>
                <c:pt idx="5">
                  <c:v>3.05</c:v>
                </c:pt>
                <c:pt idx="6">
                  <c:v>3.5</c:v>
                </c:pt>
                <c:pt idx="7">
                  <c:v>3.5</c:v>
                </c:pt>
                <c:pt idx="8">
                  <c:v>2.98</c:v>
                </c:pt>
                <c:pt idx="9">
                  <c:v>3.65</c:v>
                </c:pt>
                <c:pt idx="10">
                  <c:v>3.02</c:v>
                </c:pt>
                <c:pt idx="11">
                  <c:v>3.36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2.92</c:v>
                </c:pt>
                <c:pt idx="1">
                  <c:v>3.32</c:v>
                </c:pt>
                <c:pt idx="2">
                  <c:v>4.4400000000000004</c:v>
                </c:pt>
                <c:pt idx="3">
                  <c:v>4.43</c:v>
                </c:pt>
                <c:pt idx="4">
                  <c:v>4.93</c:v>
                </c:pt>
                <c:pt idx="5">
                  <c:v>4.33</c:v>
                </c:pt>
                <c:pt idx="6">
                  <c:v>3.79</c:v>
                </c:pt>
                <c:pt idx="7">
                  <c:v>4.2</c:v>
                </c:pt>
                <c:pt idx="8">
                  <c:v>3.65</c:v>
                </c:pt>
                <c:pt idx="9">
                  <c:v>4.33</c:v>
                </c:pt>
                <c:pt idx="10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44608"/>
        <c:axId val="440780480"/>
      </c:lineChart>
      <c:catAx>
        <c:axId val="3750446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780480"/>
        <c:crosses val="autoZero"/>
        <c:auto val="1"/>
        <c:lblAlgn val="ctr"/>
        <c:lblOffset val="100"/>
        <c:noMultiLvlLbl val="0"/>
      </c:catAx>
      <c:valAx>
        <c:axId val="44078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044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0.19</c:v>
                </c:pt>
                <c:pt idx="1">
                  <c:v>0.1</c:v>
                </c:pt>
                <c:pt idx="2">
                  <c:v>0.32</c:v>
                </c:pt>
                <c:pt idx="3">
                  <c:v>0.24</c:v>
                </c:pt>
                <c:pt idx="4">
                  <c:v>0.1</c:v>
                </c:pt>
                <c:pt idx="5">
                  <c:v>0.23</c:v>
                </c:pt>
                <c:pt idx="6">
                  <c:v>0.23</c:v>
                </c:pt>
                <c:pt idx="7">
                  <c:v>0.28000000000000003</c:v>
                </c:pt>
                <c:pt idx="8">
                  <c:v>0.24</c:v>
                </c:pt>
                <c:pt idx="9">
                  <c:v>0.26</c:v>
                </c:pt>
                <c:pt idx="10">
                  <c:v>0.28000000000000003</c:v>
                </c:pt>
                <c:pt idx="11">
                  <c:v>0.21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0.23</c:v>
                </c:pt>
                <c:pt idx="1">
                  <c:v>0.28000000000000003</c:v>
                </c:pt>
                <c:pt idx="2">
                  <c:v>0.23</c:v>
                </c:pt>
                <c:pt idx="3">
                  <c:v>0.21</c:v>
                </c:pt>
                <c:pt idx="4">
                  <c:v>0.34</c:v>
                </c:pt>
                <c:pt idx="5">
                  <c:v>0.19</c:v>
                </c:pt>
                <c:pt idx="6">
                  <c:v>0.32</c:v>
                </c:pt>
                <c:pt idx="7">
                  <c:v>0.52</c:v>
                </c:pt>
                <c:pt idx="8">
                  <c:v>0.32</c:v>
                </c:pt>
                <c:pt idx="9">
                  <c:v>0.39</c:v>
                </c:pt>
                <c:pt idx="10">
                  <c:v>0.26</c:v>
                </c:pt>
                <c:pt idx="11">
                  <c:v>0.16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0.23</c:v>
                </c:pt>
                <c:pt idx="1">
                  <c:v>0.36</c:v>
                </c:pt>
                <c:pt idx="2">
                  <c:v>0.55000000000000004</c:v>
                </c:pt>
                <c:pt idx="3">
                  <c:v>0.36</c:v>
                </c:pt>
                <c:pt idx="4">
                  <c:v>0.47</c:v>
                </c:pt>
                <c:pt idx="5">
                  <c:v>0.41</c:v>
                </c:pt>
                <c:pt idx="6">
                  <c:v>0.5</c:v>
                </c:pt>
                <c:pt idx="7">
                  <c:v>0.39</c:v>
                </c:pt>
                <c:pt idx="8">
                  <c:v>0.26</c:v>
                </c:pt>
                <c:pt idx="9">
                  <c:v>0.42</c:v>
                </c:pt>
                <c:pt idx="10">
                  <c:v>0.31</c:v>
                </c:pt>
                <c:pt idx="11">
                  <c:v>0.39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0.32</c:v>
                </c:pt>
                <c:pt idx="1">
                  <c:v>0.37</c:v>
                </c:pt>
                <c:pt idx="2">
                  <c:v>0.45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0.65</c:v>
                </c:pt>
                <c:pt idx="6">
                  <c:v>0.44</c:v>
                </c:pt>
                <c:pt idx="7">
                  <c:v>0.42</c:v>
                </c:pt>
                <c:pt idx="8">
                  <c:v>0.57999999999999996</c:v>
                </c:pt>
                <c:pt idx="9">
                  <c:v>0.57999999999999996</c:v>
                </c:pt>
                <c:pt idx="10">
                  <c:v>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23392"/>
        <c:axId val="440782784"/>
      </c:lineChart>
      <c:catAx>
        <c:axId val="4433233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782784"/>
        <c:crosses val="autoZero"/>
        <c:auto val="1"/>
        <c:lblAlgn val="ctr"/>
        <c:lblOffset val="100"/>
        <c:noMultiLvlLbl val="0"/>
      </c:catAx>
      <c:valAx>
        <c:axId val="440782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32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0.18606356629906878</c:v>
                </c:pt>
                <c:pt idx="1">
                  <c:v>0.4121721148052595</c:v>
                </c:pt>
                <c:pt idx="2">
                  <c:v>0.19803555053517002</c:v>
                </c:pt>
                <c:pt idx="3">
                  <c:v>9.2546236954090727E-2</c:v>
                </c:pt>
                <c:pt idx="4">
                  <c:v>7.9932099006139776E-2</c:v>
                </c:pt>
                <c:pt idx="5">
                  <c:v>8.3234693659345309E-3</c:v>
                </c:pt>
                <c:pt idx="6">
                  <c:v>2.2926963034336671E-2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4615936"/>
        <c:axId val="447060736"/>
      </c:barChart>
      <c:catAx>
        <c:axId val="38461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7060736"/>
        <c:crosses val="autoZero"/>
        <c:auto val="1"/>
        <c:lblAlgn val="ctr"/>
        <c:lblOffset val="100"/>
        <c:noMultiLvlLbl val="0"/>
      </c:catAx>
      <c:valAx>
        <c:axId val="44706073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61593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24.47</c:v>
                </c:pt>
                <c:pt idx="1">
                  <c:v>24.02</c:v>
                </c:pt>
                <c:pt idx="2">
                  <c:v>27.76</c:v>
                </c:pt>
                <c:pt idx="3">
                  <c:v>27.78</c:v>
                </c:pt>
                <c:pt idx="4">
                  <c:v>28.77</c:v>
                </c:pt>
                <c:pt idx="5">
                  <c:v>26.69</c:v>
                </c:pt>
                <c:pt idx="6">
                  <c:v>23.92</c:v>
                </c:pt>
                <c:pt idx="7">
                  <c:v>25.15</c:v>
                </c:pt>
                <c:pt idx="8">
                  <c:v>26.51</c:v>
                </c:pt>
                <c:pt idx="9">
                  <c:v>25.57</c:v>
                </c:pt>
                <c:pt idx="10">
                  <c:v>24.13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24.31</c:v>
                </c:pt>
                <c:pt idx="1">
                  <c:v>24.13</c:v>
                </c:pt>
                <c:pt idx="2">
                  <c:v>25.8</c:v>
                </c:pt>
                <c:pt idx="3">
                  <c:v>19.43</c:v>
                </c:pt>
                <c:pt idx="4">
                  <c:v>18.62</c:v>
                </c:pt>
                <c:pt idx="5">
                  <c:v>20.56</c:v>
                </c:pt>
                <c:pt idx="6">
                  <c:v>21.02</c:v>
                </c:pt>
                <c:pt idx="7">
                  <c:v>20.92</c:v>
                </c:pt>
                <c:pt idx="8">
                  <c:v>22.9</c:v>
                </c:pt>
                <c:pt idx="9">
                  <c:v>24.11</c:v>
                </c:pt>
                <c:pt idx="10">
                  <c:v>21.5</c:v>
                </c:pt>
                <c:pt idx="11">
                  <c:v>21.57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20.07</c:v>
                </c:pt>
                <c:pt idx="1">
                  <c:v>18.11</c:v>
                </c:pt>
                <c:pt idx="2">
                  <c:v>25.69</c:v>
                </c:pt>
                <c:pt idx="3">
                  <c:v>25.96</c:v>
                </c:pt>
                <c:pt idx="4">
                  <c:v>26.29</c:v>
                </c:pt>
                <c:pt idx="5">
                  <c:v>21.27</c:v>
                </c:pt>
                <c:pt idx="6">
                  <c:v>21.53</c:v>
                </c:pt>
                <c:pt idx="7">
                  <c:v>22.09</c:v>
                </c:pt>
                <c:pt idx="8">
                  <c:v>23.11</c:v>
                </c:pt>
                <c:pt idx="9">
                  <c:v>24.06</c:v>
                </c:pt>
                <c:pt idx="10">
                  <c:v>22.72</c:v>
                </c:pt>
                <c:pt idx="11">
                  <c:v>24.4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21.62</c:v>
                </c:pt>
                <c:pt idx="1">
                  <c:v>20.46</c:v>
                </c:pt>
                <c:pt idx="2">
                  <c:v>25.94</c:v>
                </c:pt>
                <c:pt idx="3">
                  <c:v>24.49</c:v>
                </c:pt>
                <c:pt idx="4">
                  <c:v>27.91</c:v>
                </c:pt>
                <c:pt idx="5">
                  <c:v>26.12</c:v>
                </c:pt>
                <c:pt idx="6">
                  <c:v>23.3</c:v>
                </c:pt>
                <c:pt idx="7">
                  <c:v>24.11</c:v>
                </c:pt>
                <c:pt idx="8">
                  <c:v>24.34</c:v>
                </c:pt>
                <c:pt idx="9">
                  <c:v>26.87</c:v>
                </c:pt>
                <c:pt idx="10">
                  <c:v>23.46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66048"/>
        <c:axId val="440785088"/>
      </c:lineChart>
      <c:catAx>
        <c:axId val="3840660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0785088"/>
        <c:crosses val="autoZero"/>
        <c:auto val="1"/>
        <c:lblAlgn val="ctr"/>
        <c:lblOffset val="100"/>
        <c:noMultiLvlLbl val="0"/>
      </c:catAx>
      <c:valAx>
        <c:axId val="44078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66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0.06</c:v>
                </c:pt>
                <c:pt idx="4">
                  <c:v>0.03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</c:v>
                </c:pt>
                <c:pt idx="10">
                  <c:v>0.03</c:v>
                </c:pt>
                <c:pt idx="11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0.05</c:v>
                </c:pt>
                <c:pt idx="8">
                  <c:v>0.02</c:v>
                </c:pt>
                <c:pt idx="9">
                  <c:v>0.05</c:v>
                </c:pt>
                <c:pt idx="10">
                  <c:v>0.02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0.03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</c:v>
                </c:pt>
                <c:pt idx="1">
                  <c:v>0.03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68096"/>
        <c:axId val="452158016"/>
      </c:lineChart>
      <c:catAx>
        <c:axId val="3840680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158016"/>
        <c:crosses val="autoZero"/>
        <c:auto val="1"/>
        <c:lblAlgn val="ctr"/>
        <c:lblOffset val="100"/>
        <c:noMultiLvlLbl val="0"/>
      </c:catAx>
      <c:valAx>
        <c:axId val="452158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68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56.49</c:v>
                </c:pt>
                <c:pt idx="1">
                  <c:v>51.71</c:v>
                </c:pt>
                <c:pt idx="2">
                  <c:v>56.09</c:v>
                </c:pt>
                <c:pt idx="3">
                  <c:v>57.89</c:v>
                </c:pt>
                <c:pt idx="4">
                  <c:v>57.34</c:v>
                </c:pt>
                <c:pt idx="5">
                  <c:v>55.13</c:v>
                </c:pt>
                <c:pt idx="6">
                  <c:v>57.47</c:v>
                </c:pt>
                <c:pt idx="7">
                  <c:v>59.93</c:v>
                </c:pt>
                <c:pt idx="8">
                  <c:v>56.85</c:v>
                </c:pt>
                <c:pt idx="9">
                  <c:v>59.46</c:v>
                </c:pt>
                <c:pt idx="10">
                  <c:v>56.25</c:v>
                </c:pt>
                <c:pt idx="11">
                  <c:v>53.46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62.53</c:v>
                </c:pt>
                <c:pt idx="1">
                  <c:v>62.02</c:v>
                </c:pt>
                <c:pt idx="2">
                  <c:v>68.95</c:v>
                </c:pt>
                <c:pt idx="3">
                  <c:v>45.21</c:v>
                </c:pt>
                <c:pt idx="4">
                  <c:v>48.76</c:v>
                </c:pt>
                <c:pt idx="5">
                  <c:v>58.18</c:v>
                </c:pt>
                <c:pt idx="6">
                  <c:v>57.97</c:v>
                </c:pt>
                <c:pt idx="7">
                  <c:v>59.24</c:v>
                </c:pt>
                <c:pt idx="8">
                  <c:v>62.79</c:v>
                </c:pt>
                <c:pt idx="9">
                  <c:v>63.94</c:v>
                </c:pt>
                <c:pt idx="10">
                  <c:v>59.53</c:v>
                </c:pt>
                <c:pt idx="11">
                  <c:v>63.53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61.7</c:v>
                </c:pt>
                <c:pt idx="1">
                  <c:v>60.26</c:v>
                </c:pt>
                <c:pt idx="2">
                  <c:v>75.63</c:v>
                </c:pt>
                <c:pt idx="3">
                  <c:v>74.069999999999993</c:v>
                </c:pt>
                <c:pt idx="4">
                  <c:v>72.11</c:v>
                </c:pt>
                <c:pt idx="5">
                  <c:v>73.86</c:v>
                </c:pt>
                <c:pt idx="6">
                  <c:v>62.12</c:v>
                </c:pt>
                <c:pt idx="7">
                  <c:v>77.72</c:v>
                </c:pt>
                <c:pt idx="8">
                  <c:v>72.900000000000006</c:v>
                </c:pt>
                <c:pt idx="9">
                  <c:v>69.78</c:v>
                </c:pt>
                <c:pt idx="10">
                  <c:v>73.03</c:v>
                </c:pt>
                <c:pt idx="11">
                  <c:v>75.87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69.95</c:v>
                </c:pt>
                <c:pt idx="1">
                  <c:v>66.37</c:v>
                </c:pt>
                <c:pt idx="2">
                  <c:v>73.41</c:v>
                </c:pt>
                <c:pt idx="3">
                  <c:v>67.260000000000005</c:v>
                </c:pt>
                <c:pt idx="4">
                  <c:v>71.59</c:v>
                </c:pt>
                <c:pt idx="5">
                  <c:v>71.66</c:v>
                </c:pt>
                <c:pt idx="6">
                  <c:v>74.14</c:v>
                </c:pt>
                <c:pt idx="7">
                  <c:v>74.430000000000007</c:v>
                </c:pt>
                <c:pt idx="8">
                  <c:v>67.52</c:v>
                </c:pt>
                <c:pt idx="9">
                  <c:v>69.89</c:v>
                </c:pt>
                <c:pt idx="10">
                  <c:v>71.92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0112"/>
        <c:axId val="452160320"/>
      </c:lineChart>
      <c:catAx>
        <c:axId val="3840901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160320"/>
        <c:crosses val="autoZero"/>
        <c:auto val="1"/>
        <c:lblAlgn val="ctr"/>
        <c:lblOffset val="100"/>
        <c:noMultiLvlLbl val="0"/>
      </c:catAx>
      <c:valAx>
        <c:axId val="452160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90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2.9975999999999999E-2</c:v>
                </c:pt>
                <c:pt idx="1">
                  <c:v>2.3952999999999999E-2</c:v>
                </c:pt>
                <c:pt idx="2">
                  <c:v>6.9810999999999998E-2</c:v>
                </c:pt>
                <c:pt idx="3">
                  <c:v>9.1830999999999996E-2</c:v>
                </c:pt>
                <c:pt idx="4">
                  <c:v>0.29022700000000001</c:v>
                </c:pt>
                <c:pt idx="5">
                  <c:v>0.34095300000000001</c:v>
                </c:pt>
                <c:pt idx="6">
                  <c:v>0.15324899999999997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0.10778363018616788</c:v>
                </c:pt>
                <c:pt idx="1">
                  <c:v>8.3287141631201947E-2</c:v>
                </c:pt>
                <c:pt idx="2">
                  <c:v>0.15329756212893395</c:v>
                </c:pt>
                <c:pt idx="3">
                  <c:v>2.9327790329077567E-2</c:v>
                </c:pt>
                <c:pt idx="4">
                  <c:v>0.28989649556034258</c:v>
                </c:pt>
                <c:pt idx="5">
                  <c:v>0.33640738016427607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4091136"/>
        <c:axId val="452163200"/>
      </c:barChart>
      <c:catAx>
        <c:axId val="38409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2163200"/>
        <c:crosses val="autoZero"/>
        <c:auto val="1"/>
        <c:lblAlgn val="ctr"/>
        <c:lblOffset val="100"/>
        <c:noMultiLvlLbl val="0"/>
      </c:catAx>
      <c:valAx>
        <c:axId val="4521632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09113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0.91975800672371177</c:v>
                </c:pt>
                <c:pt idx="1">
                  <c:v>0.80190635081481632</c:v>
                </c:pt>
                <c:pt idx="2">
                  <c:v>0.50697767395781212</c:v>
                </c:pt>
                <c:pt idx="3">
                  <c:v>0.50409545457974292</c:v>
                </c:pt>
                <c:pt idx="4">
                  <c:v>0.18456827685398683</c:v>
                </c:pt>
                <c:pt idx="5">
                  <c:v>0.36534472223828696</c:v>
                </c:pt>
                <c:pt idx="6">
                  <c:v>0.71136820242546461</c:v>
                </c:pt>
                <c:pt idx="7">
                  <c:v>0.9404163219737639</c:v>
                </c:pt>
                <c:pt idx="8">
                  <c:v>0.34458519928488274</c:v>
                </c:pt>
                <c:pt idx="9">
                  <c:v>0.33145145676230897</c:v>
                </c:pt>
                <c:pt idx="10">
                  <c:v>0.86757820652406226</c:v>
                </c:pt>
                <c:pt idx="11">
                  <c:v>0.47912669695773413</c:v>
                </c:pt>
                <c:pt idx="12">
                  <c:v>0.42775152943069722</c:v>
                </c:pt>
                <c:pt idx="13">
                  <c:v>0.15087176921123369</c:v>
                </c:pt>
                <c:pt idx="14">
                  <c:v>0.10513405934668855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4069120"/>
        <c:axId val="452164928"/>
      </c:barChart>
      <c:catAx>
        <c:axId val="38406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2164928"/>
        <c:crosses val="autoZero"/>
        <c:auto val="1"/>
        <c:lblAlgn val="ctr"/>
        <c:lblOffset val="100"/>
        <c:noMultiLvlLbl val="0"/>
      </c:catAx>
      <c:valAx>
        <c:axId val="45216492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06912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0.20461471076437207</c:v>
                </c:pt>
                <c:pt idx="1">
                  <c:v>1.9212499414110167E-2</c:v>
                </c:pt>
                <c:pt idx="2">
                  <c:v>0.36471876479876908</c:v>
                </c:pt>
                <c:pt idx="3">
                  <c:v>4.7723919013054436E-2</c:v>
                </c:pt>
                <c:pt idx="4">
                  <c:v>7.2249509872849785E-3</c:v>
                </c:pt>
                <c:pt idx="5">
                  <c:v>0.35283885847649249</c:v>
                </c:pt>
                <c:pt idx="6">
                  <c:v>3.6662965459167921E-3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258560"/>
        <c:axId val="452445312"/>
      </c:barChart>
      <c:catAx>
        <c:axId val="38425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2445312"/>
        <c:crosses val="autoZero"/>
        <c:auto val="0"/>
        <c:lblAlgn val="ctr"/>
        <c:lblOffset val="100"/>
        <c:noMultiLvlLbl val="0"/>
      </c:catAx>
      <c:valAx>
        <c:axId val="4524453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25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3982587</c:v>
                </c:pt>
                <c:pt idx="1">
                  <c:v>4663032</c:v>
                </c:pt>
                <c:pt idx="2">
                  <c:v>5486372</c:v>
                </c:pt>
                <c:pt idx="3">
                  <c:v>6166934</c:v>
                </c:pt>
                <c:pt idx="4">
                  <c:v>6187170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1897463</c:v>
                </c:pt>
                <c:pt idx="1">
                  <c:v>2221654</c:v>
                </c:pt>
                <c:pt idx="2">
                  <c:v>2643692</c:v>
                </c:pt>
                <c:pt idx="3">
                  <c:v>3004404</c:v>
                </c:pt>
                <c:pt idx="4">
                  <c:v>3002022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2085124</c:v>
                </c:pt>
                <c:pt idx="1">
                  <c:v>2441378</c:v>
                </c:pt>
                <c:pt idx="2">
                  <c:v>2842680</c:v>
                </c:pt>
                <c:pt idx="3">
                  <c:v>3162530</c:v>
                </c:pt>
                <c:pt idx="4">
                  <c:v>3185148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6448"/>
        <c:axId val="452447616"/>
      </c:lineChart>
      <c:catAx>
        <c:axId val="3842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2447616"/>
        <c:crosses val="autoZero"/>
        <c:auto val="1"/>
        <c:lblAlgn val="ctr"/>
        <c:lblOffset val="100"/>
        <c:noMultiLvlLbl val="0"/>
      </c:catAx>
      <c:valAx>
        <c:axId val="452447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429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938894</c:v>
                </c:pt>
                <c:pt idx="1">
                  <c:v>381483</c:v>
                </c:pt>
                <c:pt idx="2">
                  <c:v>704076</c:v>
                </c:pt>
                <c:pt idx="3">
                  <c:v>223058</c:v>
                </c:pt>
                <c:pt idx="4">
                  <c:v>1655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884143</c:v>
                </c:pt>
                <c:pt idx="1">
                  <c:v>322408</c:v>
                </c:pt>
                <c:pt idx="2">
                  <c:v>65126</c:v>
                </c:pt>
                <c:pt idx="3">
                  <c:v>190268</c:v>
                </c:pt>
                <c:pt idx="4">
                  <c:v>52480</c:v>
                </c:pt>
                <c:pt idx="5">
                  <c:v>65398</c:v>
                </c:pt>
                <c:pt idx="6">
                  <c:v>494711</c:v>
                </c:pt>
                <c:pt idx="7">
                  <c:v>43161</c:v>
                </c:pt>
                <c:pt idx="8">
                  <c:v>71500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0.11972468938650509</c:v>
                </c:pt>
                <c:pt idx="1">
                  <c:v>0.64583056906911251</c:v>
                </c:pt>
                <c:pt idx="2">
                  <c:v>8.3101696410710954E-2</c:v>
                </c:pt>
                <c:pt idx="3">
                  <c:v>0.15134304513367139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889176</c:v>
                </c:pt>
                <c:pt idx="1">
                  <c:v>333253</c:v>
                </c:pt>
                <c:pt idx="2">
                  <c:v>66332</c:v>
                </c:pt>
                <c:pt idx="3">
                  <c:v>185560</c:v>
                </c:pt>
                <c:pt idx="4">
                  <c:v>51854</c:v>
                </c:pt>
                <c:pt idx="5">
                  <c:v>61922</c:v>
                </c:pt>
                <c:pt idx="6">
                  <c:v>479591</c:v>
                </c:pt>
                <c:pt idx="7">
                  <c:v>39618</c:v>
                </c:pt>
                <c:pt idx="8">
                  <c:v>72702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819229</c:v>
                </c:pt>
                <c:pt idx="1">
                  <c:v>236830</c:v>
                </c:pt>
                <c:pt idx="2">
                  <c:v>43039</c:v>
                </c:pt>
                <c:pt idx="3">
                  <c:v>105963</c:v>
                </c:pt>
                <c:pt idx="4">
                  <c:v>36715</c:v>
                </c:pt>
                <c:pt idx="5">
                  <c:v>84980</c:v>
                </c:pt>
                <c:pt idx="6">
                  <c:v>470306</c:v>
                </c:pt>
                <c:pt idx="7">
                  <c:v>32479</c:v>
                </c:pt>
                <c:pt idx="8">
                  <c:v>33343</c:v>
                </c:pt>
                <c:pt idx="9">
                  <c:v>32898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817839</c:v>
                </c:pt>
                <c:pt idx="1">
                  <c:v>358627</c:v>
                </c:pt>
                <c:pt idx="2">
                  <c:v>459212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8473</c:v>
                </c:pt>
                <c:pt idx="1">
                  <c:v>3567</c:v>
                </c:pt>
                <c:pt idx="2">
                  <c:v>4906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295424"/>
        <c:axId val="452970176"/>
      </c:barChart>
      <c:catAx>
        <c:axId val="384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970176"/>
        <c:crosses val="autoZero"/>
        <c:auto val="1"/>
        <c:lblAlgn val="ctr"/>
        <c:lblOffset val="100"/>
        <c:noMultiLvlLbl val="0"/>
      </c:catAx>
      <c:valAx>
        <c:axId val="452970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95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19602</c:v>
                </c:pt>
                <c:pt idx="1">
                  <c:v>11672</c:v>
                </c:pt>
                <c:pt idx="2">
                  <c:v>7930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27</c:v>
                </c:pt>
                <c:pt idx="1">
                  <c:v>11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67072"/>
        <c:axId val="452971904"/>
      </c:barChart>
      <c:catAx>
        <c:axId val="38406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971904"/>
        <c:crosses val="autoZero"/>
        <c:auto val="1"/>
        <c:lblAlgn val="ctr"/>
        <c:lblOffset val="100"/>
        <c:noMultiLvlLbl val="0"/>
      </c:catAx>
      <c:valAx>
        <c:axId val="45297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67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308.89</c:v>
                </c:pt>
                <c:pt idx="1">
                  <c:v>322.41000000000003</c:v>
                </c:pt>
                <c:pt idx="2">
                  <c:v>326.3</c:v>
                </c:pt>
                <c:pt idx="3">
                  <c:v>339.7</c:v>
                </c:pt>
                <c:pt idx="4">
                  <c:v>378.08</c:v>
                </c:pt>
                <c:pt idx="5">
                  <c:v>322.56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242688"/>
        <c:axId val="452973632"/>
      </c:barChart>
      <c:catAx>
        <c:axId val="3842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973632"/>
        <c:crosses val="autoZero"/>
        <c:auto val="1"/>
        <c:lblAlgn val="ctr"/>
        <c:lblOffset val="100"/>
        <c:noMultiLvlLbl val="0"/>
      </c:catAx>
      <c:valAx>
        <c:axId val="45297363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426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279.70999999999998</c:v>
                </c:pt>
                <c:pt idx="1">
                  <c:v>351.51</c:v>
                </c:pt>
                <c:pt idx="2">
                  <c:v>334.97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283136"/>
        <c:axId val="452975360"/>
      </c:barChart>
      <c:catAx>
        <c:axId val="38428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2975360"/>
        <c:crosses val="autoZero"/>
        <c:auto val="1"/>
        <c:lblAlgn val="ctr"/>
        <c:lblOffset val="100"/>
        <c:noMultiLvlLbl val="0"/>
      </c:catAx>
      <c:valAx>
        <c:axId val="4529753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83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0.19219989783681127</c:v>
                </c:pt>
                <c:pt idx="1">
                  <c:v>4.9399956543182022E-2</c:v>
                </c:pt>
                <c:pt idx="2">
                  <c:v>8.8000056414530459E-2</c:v>
                </c:pt>
                <c:pt idx="3">
                  <c:v>4.7800075718877587E-2</c:v>
                </c:pt>
                <c:pt idx="4">
                  <c:v>2.2199999206670665E-2</c:v>
                </c:pt>
                <c:pt idx="5">
                  <c:v>0.1080999365777271</c:v>
                </c:pt>
                <c:pt idx="6">
                  <c:v>8.7500038564620422E-2</c:v>
                </c:pt>
                <c:pt idx="7">
                  <c:v>4.830009356878761E-2</c:v>
                </c:pt>
                <c:pt idx="8">
                  <c:v>6.8399973731984268E-2</c:v>
                </c:pt>
                <c:pt idx="9">
                  <c:v>3.6399933184040507E-2</c:v>
                </c:pt>
                <c:pt idx="10">
                  <c:v>1.250000550923149E-2</c:v>
                </c:pt>
                <c:pt idx="11">
                  <c:v>0.23920003314353666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6400"/>
        <c:axId val="382076608"/>
      </c:barChart>
      <c:catAx>
        <c:axId val="38736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207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20766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36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4363046</c:v>
                </c:pt>
                <c:pt idx="1">
                  <c:v>4363740</c:v>
                </c:pt>
                <c:pt idx="2">
                  <c:v>4327216</c:v>
                </c:pt>
                <c:pt idx="3">
                  <c:v>4333256</c:v>
                </c:pt>
                <c:pt idx="4">
                  <c:v>4306354</c:v>
                </c:pt>
                <c:pt idx="5">
                  <c:v>4251980</c:v>
                </c:pt>
                <c:pt idx="6">
                  <c:v>4077473</c:v>
                </c:pt>
                <c:pt idx="7">
                  <c:v>4094712</c:v>
                </c:pt>
                <c:pt idx="8">
                  <c:v>4088063</c:v>
                </c:pt>
                <c:pt idx="9">
                  <c:v>4027537</c:v>
                </c:pt>
                <c:pt idx="10">
                  <c:v>4032057</c:v>
                </c:pt>
                <c:pt idx="11">
                  <c:v>4028648</c:v>
                </c:pt>
                <c:pt idx="12">
                  <c:v>4042877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1207408</c:v>
                </c:pt>
                <c:pt idx="1">
                  <c:v>1203718</c:v>
                </c:pt>
                <c:pt idx="2">
                  <c:v>1195091</c:v>
                </c:pt>
                <c:pt idx="3">
                  <c:v>1189271</c:v>
                </c:pt>
                <c:pt idx="4">
                  <c:v>1174831</c:v>
                </c:pt>
                <c:pt idx="5">
                  <c:v>1176667</c:v>
                </c:pt>
                <c:pt idx="6">
                  <c:v>1174909</c:v>
                </c:pt>
                <c:pt idx="7">
                  <c:v>1181762</c:v>
                </c:pt>
                <c:pt idx="8">
                  <c:v>1179423</c:v>
                </c:pt>
                <c:pt idx="9">
                  <c:v>1186215</c:v>
                </c:pt>
                <c:pt idx="10">
                  <c:v>1179753</c:v>
                </c:pt>
                <c:pt idx="11">
                  <c:v>1176835</c:v>
                </c:pt>
                <c:pt idx="12">
                  <c:v>1178329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2984918</c:v>
                </c:pt>
                <c:pt idx="1">
                  <c:v>2983626</c:v>
                </c:pt>
                <c:pt idx="2">
                  <c:v>2974607</c:v>
                </c:pt>
                <c:pt idx="3">
                  <c:v>2983517</c:v>
                </c:pt>
                <c:pt idx="4">
                  <c:v>2974317</c:v>
                </c:pt>
                <c:pt idx="5">
                  <c:v>2934486</c:v>
                </c:pt>
                <c:pt idx="6">
                  <c:v>2778433</c:v>
                </c:pt>
                <c:pt idx="7">
                  <c:v>2786439</c:v>
                </c:pt>
                <c:pt idx="8">
                  <c:v>2772209</c:v>
                </c:pt>
                <c:pt idx="9">
                  <c:v>2694367</c:v>
                </c:pt>
                <c:pt idx="10">
                  <c:v>2706798</c:v>
                </c:pt>
                <c:pt idx="11">
                  <c:v>2704257</c:v>
                </c:pt>
                <c:pt idx="12">
                  <c:v>2712085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1202487</c:v>
                </c:pt>
                <c:pt idx="1">
                  <c:v>1200849</c:v>
                </c:pt>
                <c:pt idx="2">
                  <c:v>1143265</c:v>
                </c:pt>
                <c:pt idx="3">
                  <c:v>1147415</c:v>
                </c:pt>
                <c:pt idx="4">
                  <c:v>1146909</c:v>
                </c:pt>
                <c:pt idx="5">
                  <c:v>1160320</c:v>
                </c:pt>
                <c:pt idx="6">
                  <c:v>1163906</c:v>
                </c:pt>
                <c:pt idx="7">
                  <c:v>1178828</c:v>
                </c:pt>
                <c:pt idx="8">
                  <c:v>1175849</c:v>
                </c:pt>
                <c:pt idx="9">
                  <c:v>1179191</c:v>
                </c:pt>
                <c:pt idx="10">
                  <c:v>1177207</c:v>
                </c:pt>
                <c:pt idx="11">
                  <c:v>1180088</c:v>
                </c:pt>
                <c:pt idx="12">
                  <c:v>1197383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78496"/>
        <c:axId val="382078912"/>
      </c:lineChart>
      <c:catAx>
        <c:axId val="443178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078912"/>
        <c:crosses val="autoZero"/>
        <c:auto val="1"/>
        <c:lblAlgn val="ctr"/>
        <c:lblOffset val="100"/>
        <c:noMultiLvlLbl val="0"/>
      </c:catAx>
      <c:valAx>
        <c:axId val="38207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78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8122752</c:v>
                </c:pt>
                <c:pt idx="1">
                  <c:v>8105500</c:v>
                </c:pt>
                <c:pt idx="2">
                  <c:v>8016552</c:v>
                </c:pt>
                <c:pt idx="3">
                  <c:v>8093463</c:v>
                </c:pt>
                <c:pt idx="4">
                  <c:v>8112035</c:v>
                </c:pt>
                <c:pt idx="5">
                  <c:v>8140272</c:v>
                </c:pt>
                <c:pt idx="6">
                  <c:v>8249466</c:v>
                </c:pt>
                <c:pt idx="7">
                  <c:v>8360219</c:v>
                </c:pt>
                <c:pt idx="8">
                  <c:v>8351581</c:v>
                </c:pt>
                <c:pt idx="9">
                  <c:v>8279193</c:v>
                </c:pt>
                <c:pt idx="10">
                  <c:v>8201928</c:v>
                </c:pt>
                <c:pt idx="11">
                  <c:v>8206199</c:v>
                </c:pt>
                <c:pt idx="12">
                  <c:v>8188544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2600023</c:v>
                </c:pt>
                <c:pt idx="1">
                  <c:v>2587831</c:v>
                </c:pt>
                <c:pt idx="2">
                  <c:v>2624848</c:v>
                </c:pt>
                <c:pt idx="3">
                  <c:v>2679226</c:v>
                </c:pt>
                <c:pt idx="4">
                  <c:v>2700821</c:v>
                </c:pt>
                <c:pt idx="5">
                  <c:v>2738104</c:v>
                </c:pt>
                <c:pt idx="6">
                  <c:v>2802590</c:v>
                </c:pt>
                <c:pt idx="7">
                  <c:v>2851705</c:v>
                </c:pt>
                <c:pt idx="8">
                  <c:v>2870551</c:v>
                </c:pt>
                <c:pt idx="9">
                  <c:v>2916680</c:v>
                </c:pt>
                <c:pt idx="10">
                  <c:v>2849398</c:v>
                </c:pt>
                <c:pt idx="11">
                  <c:v>2852064</c:v>
                </c:pt>
                <c:pt idx="12">
                  <c:v>2787463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3574672</c:v>
                </c:pt>
                <c:pt idx="1">
                  <c:v>3569465</c:v>
                </c:pt>
                <c:pt idx="2">
                  <c:v>3551082</c:v>
                </c:pt>
                <c:pt idx="3">
                  <c:v>3559869</c:v>
                </c:pt>
                <c:pt idx="4">
                  <c:v>3552641</c:v>
                </c:pt>
                <c:pt idx="5">
                  <c:v>3523364</c:v>
                </c:pt>
                <c:pt idx="6">
                  <c:v>3556882</c:v>
                </c:pt>
                <c:pt idx="7">
                  <c:v>3585893</c:v>
                </c:pt>
                <c:pt idx="8">
                  <c:v>3559344</c:v>
                </c:pt>
                <c:pt idx="9">
                  <c:v>3433915</c:v>
                </c:pt>
                <c:pt idx="10">
                  <c:v>3453901</c:v>
                </c:pt>
                <c:pt idx="11">
                  <c:v>3454480</c:v>
                </c:pt>
                <c:pt idx="12">
                  <c:v>3474542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1608878</c:v>
                </c:pt>
                <c:pt idx="1">
                  <c:v>1610526</c:v>
                </c:pt>
                <c:pt idx="2">
                  <c:v>1502845</c:v>
                </c:pt>
                <c:pt idx="3">
                  <c:v>1513343</c:v>
                </c:pt>
                <c:pt idx="4">
                  <c:v>1518457</c:v>
                </c:pt>
                <c:pt idx="5">
                  <c:v>1548152</c:v>
                </c:pt>
                <c:pt idx="6">
                  <c:v>1558952</c:v>
                </c:pt>
                <c:pt idx="7">
                  <c:v>1589179</c:v>
                </c:pt>
                <c:pt idx="8">
                  <c:v>1586966</c:v>
                </c:pt>
                <c:pt idx="9">
                  <c:v>1589754</c:v>
                </c:pt>
                <c:pt idx="10">
                  <c:v>1567050</c:v>
                </c:pt>
                <c:pt idx="11">
                  <c:v>1572683</c:v>
                </c:pt>
                <c:pt idx="12">
                  <c:v>1601048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7296"/>
        <c:axId val="382081216"/>
      </c:lineChart>
      <c:catAx>
        <c:axId val="375287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081216"/>
        <c:crosses val="autoZero"/>
        <c:auto val="1"/>
        <c:lblAlgn val="ctr"/>
        <c:lblOffset val="100"/>
        <c:noMultiLvlLbl val="0"/>
      </c:catAx>
      <c:valAx>
        <c:axId val="382081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287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146527394660</c:v>
                </c:pt>
                <c:pt idx="1">
                  <c:v>150482078379</c:v>
                </c:pt>
                <c:pt idx="2">
                  <c:v>148835367006</c:v>
                </c:pt>
                <c:pt idx="3">
                  <c:v>151641552020</c:v>
                </c:pt>
                <c:pt idx="4">
                  <c:v>151247665976</c:v>
                </c:pt>
                <c:pt idx="5">
                  <c:v>152251428868</c:v>
                </c:pt>
                <c:pt idx="6">
                  <c:v>152060794594</c:v>
                </c:pt>
                <c:pt idx="7">
                  <c:v>153430660987</c:v>
                </c:pt>
                <c:pt idx="8">
                  <c:v>154333852366</c:v>
                </c:pt>
                <c:pt idx="9">
                  <c:v>153456930477</c:v>
                </c:pt>
                <c:pt idx="10">
                  <c:v>152389829931</c:v>
                </c:pt>
                <c:pt idx="11">
                  <c:v>153275094674</c:v>
                </c:pt>
                <c:pt idx="12">
                  <c:v>155225341880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35814678215</c:v>
                </c:pt>
                <c:pt idx="1">
                  <c:v>35521630439</c:v>
                </c:pt>
                <c:pt idx="2">
                  <c:v>35748710037</c:v>
                </c:pt>
                <c:pt idx="3">
                  <c:v>35779248954</c:v>
                </c:pt>
                <c:pt idx="4">
                  <c:v>35369283798</c:v>
                </c:pt>
                <c:pt idx="5">
                  <c:v>36352648658</c:v>
                </c:pt>
                <c:pt idx="6">
                  <c:v>36577401558</c:v>
                </c:pt>
                <c:pt idx="7">
                  <c:v>37255619181</c:v>
                </c:pt>
                <c:pt idx="8">
                  <c:v>38360302200</c:v>
                </c:pt>
                <c:pt idx="9">
                  <c:v>37780274030</c:v>
                </c:pt>
                <c:pt idx="10">
                  <c:v>36317624749</c:v>
                </c:pt>
                <c:pt idx="11">
                  <c:v>36027275135</c:v>
                </c:pt>
                <c:pt idx="12">
                  <c:v>36973743233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5846112981</c:v>
                </c:pt>
                <c:pt idx="1">
                  <c:v>5518573805</c:v>
                </c:pt>
                <c:pt idx="2">
                  <c:v>5423291478</c:v>
                </c:pt>
                <c:pt idx="3">
                  <c:v>5717039828</c:v>
                </c:pt>
                <c:pt idx="4">
                  <c:v>5601901258</c:v>
                </c:pt>
                <c:pt idx="5">
                  <c:v>5482496547</c:v>
                </c:pt>
                <c:pt idx="6">
                  <c:v>5455713675</c:v>
                </c:pt>
                <c:pt idx="7">
                  <c:v>5467594214</c:v>
                </c:pt>
                <c:pt idx="8">
                  <c:v>5228418637</c:v>
                </c:pt>
                <c:pt idx="9">
                  <c:v>5170838320</c:v>
                </c:pt>
                <c:pt idx="10">
                  <c:v>5260498236</c:v>
                </c:pt>
                <c:pt idx="11">
                  <c:v>6269586149</c:v>
                </c:pt>
                <c:pt idx="12">
                  <c:v>7097577104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9851608936</c:v>
                </c:pt>
                <c:pt idx="1">
                  <c:v>10481435015</c:v>
                </c:pt>
                <c:pt idx="2">
                  <c:v>9763313328</c:v>
                </c:pt>
                <c:pt idx="3">
                  <c:v>9529703803</c:v>
                </c:pt>
                <c:pt idx="4">
                  <c:v>9487993622</c:v>
                </c:pt>
                <c:pt idx="5">
                  <c:v>9632588153</c:v>
                </c:pt>
                <c:pt idx="6">
                  <c:v>9263222032</c:v>
                </c:pt>
                <c:pt idx="7">
                  <c:v>9856923411</c:v>
                </c:pt>
                <c:pt idx="8">
                  <c:v>9857611262</c:v>
                </c:pt>
                <c:pt idx="9">
                  <c:v>9609310464</c:v>
                </c:pt>
                <c:pt idx="10">
                  <c:v>9681651107</c:v>
                </c:pt>
                <c:pt idx="11">
                  <c:v>9703216906</c:v>
                </c:pt>
                <c:pt idx="12">
                  <c:v>9901488882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0784"/>
        <c:axId val="382378560"/>
      </c:lineChart>
      <c:catAx>
        <c:axId val="44319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378560"/>
        <c:crosses val="autoZero"/>
        <c:auto val="1"/>
        <c:lblAlgn val="ctr"/>
        <c:lblOffset val="100"/>
        <c:noMultiLvlLbl val="0"/>
      </c:catAx>
      <c:valAx>
        <c:axId val="382378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9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18039</c:v>
                </c:pt>
                <c:pt idx="1">
                  <c:v>18565</c:v>
                </c:pt>
                <c:pt idx="2">
                  <c:v>18566</c:v>
                </c:pt>
                <c:pt idx="3">
                  <c:v>18736</c:v>
                </c:pt>
                <c:pt idx="4">
                  <c:v>18645</c:v>
                </c:pt>
                <c:pt idx="5">
                  <c:v>18703</c:v>
                </c:pt>
                <c:pt idx="6">
                  <c:v>18433</c:v>
                </c:pt>
                <c:pt idx="7">
                  <c:v>18352</c:v>
                </c:pt>
                <c:pt idx="8">
                  <c:v>18480</c:v>
                </c:pt>
                <c:pt idx="9">
                  <c:v>18535</c:v>
                </c:pt>
                <c:pt idx="10">
                  <c:v>18580</c:v>
                </c:pt>
                <c:pt idx="11">
                  <c:v>18678</c:v>
                </c:pt>
                <c:pt idx="12">
                  <c:v>18956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13775</c:v>
                </c:pt>
                <c:pt idx="1">
                  <c:v>13726</c:v>
                </c:pt>
                <c:pt idx="2">
                  <c:v>13619</c:v>
                </c:pt>
                <c:pt idx="3">
                  <c:v>13354</c:v>
                </c:pt>
                <c:pt idx="4">
                  <c:v>13096</c:v>
                </c:pt>
                <c:pt idx="5">
                  <c:v>13277</c:v>
                </c:pt>
                <c:pt idx="6">
                  <c:v>13051</c:v>
                </c:pt>
                <c:pt idx="7">
                  <c:v>13064</c:v>
                </c:pt>
                <c:pt idx="8">
                  <c:v>13363</c:v>
                </c:pt>
                <c:pt idx="9">
                  <c:v>12953</c:v>
                </c:pt>
                <c:pt idx="10">
                  <c:v>12746</c:v>
                </c:pt>
                <c:pt idx="11">
                  <c:v>12632</c:v>
                </c:pt>
                <c:pt idx="12">
                  <c:v>13264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1635</c:v>
                </c:pt>
                <c:pt idx="1">
                  <c:v>1546</c:v>
                </c:pt>
                <c:pt idx="2">
                  <c:v>1527</c:v>
                </c:pt>
                <c:pt idx="3">
                  <c:v>1606</c:v>
                </c:pt>
                <c:pt idx="4">
                  <c:v>1577</c:v>
                </c:pt>
                <c:pt idx="5">
                  <c:v>1556</c:v>
                </c:pt>
                <c:pt idx="6">
                  <c:v>1534</c:v>
                </c:pt>
                <c:pt idx="7">
                  <c:v>1525</c:v>
                </c:pt>
                <c:pt idx="8">
                  <c:v>1469</c:v>
                </c:pt>
                <c:pt idx="9">
                  <c:v>1506</c:v>
                </c:pt>
                <c:pt idx="10">
                  <c:v>1523</c:v>
                </c:pt>
                <c:pt idx="11">
                  <c:v>1815</c:v>
                </c:pt>
                <c:pt idx="12">
                  <c:v>2043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6123</c:v>
                </c:pt>
                <c:pt idx="1">
                  <c:v>6508</c:v>
                </c:pt>
                <c:pt idx="2">
                  <c:v>6497</c:v>
                </c:pt>
                <c:pt idx="3">
                  <c:v>6297</c:v>
                </c:pt>
                <c:pt idx="4">
                  <c:v>6248</c:v>
                </c:pt>
                <c:pt idx="5">
                  <c:v>6222</c:v>
                </c:pt>
                <c:pt idx="6">
                  <c:v>5942</c:v>
                </c:pt>
                <c:pt idx="7">
                  <c:v>6203</c:v>
                </c:pt>
                <c:pt idx="8">
                  <c:v>6212</c:v>
                </c:pt>
                <c:pt idx="9">
                  <c:v>6045</c:v>
                </c:pt>
                <c:pt idx="10">
                  <c:v>6178</c:v>
                </c:pt>
                <c:pt idx="11">
                  <c:v>6170</c:v>
                </c:pt>
                <c:pt idx="12">
                  <c:v>6184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87264"/>
        <c:axId val="382380864"/>
      </c:lineChart>
      <c:catAx>
        <c:axId val="384587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380864"/>
        <c:crosses val="autoZero"/>
        <c:auto val="1"/>
        <c:lblAlgn val="ctr"/>
        <c:lblOffset val="100"/>
        <c:noMultiLvlLbl val="0"/>
      </c:catAx>
      <c:valAx>
        <c:axId val="382380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587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1.44E-2</c:v>
                </c:pt>
                <c:pt idx="1">
                  <c:v>1.0200000000000001E-2</c:v>
                </c:pt>
                <c:pt idx="2">
                  <c:v>1.4500000000000001E-2</c:v>
                </c:pt>
                <c:pt idx="3">
                  <c:v>1.34E-2</c:v>
                </c:pt>
                <c:pt idx="4">
                  <c:v>1.37E-2</c:v>
                </c:pt>
                <c:pt idx="5">
                  <c:v>1.38E-2</c:v>
                </c:pt>
                <c:pt idx="6">
                  <c:v>1.3599999999999999E-2</c:v>
                </c:pt>
                <c:pt idx="7">
                  <c:v>1.2800000000000001E-2</c:v>
                </c:pt>
                <c:pt idx="8">
                  <c:v>1.3100000000000001E-2</c:v>
                </c:pt>
                <c:pt idx="9">
                  <c:v>1.34E-2</c:v>
                </c:pt>
                <c:pt idx="10">
                  <c:v>1.35E-2</c:v>
                </c:pt>
                <c:pt idx="11">
                  <c:v>1.35E-2</c:v>
                </c:pt>
                <c:pt idx="12">
                  <c:v>1.35E-2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6.7999999999999996E-3</c:v>
                </c:pt>
                <c:pt idx="1">
                  <c:v>6.7000000000000002E-3</c:v>
                </c:pt>
                <c:pt idx="2">
                  <c:v>6.7000000000000002E-3</c:v>
                </c:pt>
                <c:pt idx="3">
                  <c:v>6.7000000000000002E-3</c:v>
                </c:pt>
                <c:pt idx="4">
                  <c:v>6.7999999999999996E-3</c:v>
                </c:pt>
                <c:pt idx="5">
                  <c:v>6.7999999999999996E-3</c:v>
                </c:pt>
                <c:pt idx="6">
                  <c:v>6.6E-3</c:v>
                </c:pt>
                <c:pt idx="7">
                  <c:v>6.6E-3</c:v>
                </c:pt>
                <c:pt idx="8">
                  <c:v>6.6E-3</c:v>
                </c:pt>
                <c:pt idx="9">
                  <c:v>6.7999999999999996E-3</c:v>
                </c:pt>
                <c:pt idx="10">
                  <c:v>6.6E-3</c:v>
                </c:pt>
                <c:pt idx="11">
                  <c:v>6.7000000000000002E-3</c:v>
                </c:pt>
                <c:pt idx="12">
                  <c:v>6.7000000000000002E-3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7.4999999999999997E-3</c:v>
                </c:pt>
                <c:pt idx="1">
                  <c:v>2.8E-3</c:v>
                </c:pt>
                <c:pt idx="2">
                  <c:v>8.6E-3</c:v>
                </c:pt>
                <c:pt idx="3">
                  <c:v>6.4000000000000003E-3</c:v>
                </c:pt>
                <c:pt idx="4">
                  <c:v>6.7000000000000002E-3</c:v>
                </c:pt>
                <c:pt idx="5">
                  <c:v>6.7999999999999996E-3</c:v>
                </c:pt>
                <c:pt idx="6">
                  <c:v>6.7000000000000002E-3</c:v>
                </c:pt>
                <c:pt idx="7">
                  <c:v>5.8999999999999999E-3</c:v>
                </c:pt>
                <c:pt idx="8">
                  <c:v>6.3E-3</c:v>
                </c:pt>
                <c:pt idx="9">
                  <c:v>6.1999999999999998E-3</c:v>
                </c:pt>
                <c:pt idx="10">
                  <c:v>6.6E-3</c:v>
                </c:pt>
                <c:pt idx="11">
                  <c:v>6.8999999999999999E-3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2.8999999999999998E-3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2.8E-3</c:v>
                </c:pt>
                <c:pt idx="5">
                  <c:v>3.0000000000000001E-3</c:v>
                </c:pt>
                <c:pt idx="6">
                  <c:v>3.0000000000000001E-3</c:v>
                </c:pt>
                <c:pt idx="7">
                  <c:v>3.0999999999999999E-3</c:v>
                </c:pt>
                <c:pt idx="8">
                  <c:v>3.0000000000000001E-3</c:v>
                </c:pt>
                <c:pt idx="9">
                  <c:v>3.2000000000000002E-3</c:v>
                </c:pt>
                <c:pt idx="10">
                  <c:v>3.0999999999999999E-3</c:v>
                </c:pt>
                <c:pt idx="11">
                  <c:v>3.0999999999999999E-3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16448"/>
        <c:axId val="382383168"/>
      </c:lineChart>
      <c:catAx>
        <c:axId val="384616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383168"/>
        <c:crosses val="autoZero"/>
        <c:auto val="1"/>
        <c:lblAlgn val="ctr"/>
        <c:lblOffset val="100"/>
        <c:noMultiLvlLbl val="0"/>
      </c:catAx>
      <c:valAx>
        <c:axId val="382383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616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an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1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1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344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46</v>
      </c>
      <c r="F16" s="115" t="s">
        <v>241</v>
      </c>
      <c r="G16" s="118">
        <v>239255</v>
      </c>
      <c r="H16" s="121">
        <f t="shared" ref="H16:H22" si="0">IF(SUM($B$70:$B$75)&gt;0,G16/SUM($B$70:$B$75,0))</f>
        <v>5.2377230774619518E-2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492347</v>
      </c>
      <c r="H17" s="114">
        <f t="shared" si="0"/>
        <v>0.10778363018616788</v>
      </c>
    </row>
    <row r="18" spans="1:8" ht="15.75" x14ac:dyDescent="0.25">
      <c r="A18" s="68"/>
      <c r="B18" s="69">
        <f>C18+D18</f>
        <v>8809</v>
      </c>
      <c r="C18" s="69">
        <v>176</v>
      </c>
      <c r="D18" s="69">
        <v>8633</v>
      </c>
      <c r="F18" s="26" t="s">
        <v>244</v>
      </c>
      <c r="G18" s="119">
        <v>380449</v>
      </c>
      <c r="H18" s="114">
        <f t="shared" si="0"/>
        <v>8.3287141631201947E-2</v>
      </c>
    </row>
    <row r="19" spans="1:8" x14ac:dyDescent="0.2">
      <c r="A19" s="70"/>
      <c r="F19" s="26" t="s">
        <v>245</v>
      </c>
      <c r="G19" s="119">
        <v>700251</v>
      </c>
      <c r="H19" s="114">
        <f t="shared" si="0"/>
        <v>0.15329756212893395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133967</v>
      </c>
      <c r="H20" s="114">
        <f t="shared" si="0"/>
        <v>2.9327790329077567E-2</v>
      </c>
    </row>
    <row r="21" spans="1:8" ht="15.75" x14ac:dyDescent="0.25">
      <c r="A21" s="14" t="s">
        <v>485</v>
      </c>
      <c r="B21" s="10"/>
      <c r="C21" s="10"/>
      <c r="D21" s="11">
        <v>6187170</v>
      </c>
      <c r="F21" s="26" t="s">
        <v>247</v>
      </c>
      <c r="G21" s="119">
        <v>1324224</v>
      </c>
      <c r="H21" s="114">
        <f t="shared" si="0"/>
        <v>0.28989649556034258</v>
      </c>
    </row>
    <row r="22" spans="1:8" ht="15.75" x14ac:dyDescent="0.25">
      <c r="A22" s="14" t="s">
        <v>486</v>
      </c>
      <c r="B22" s="10"/>
      <c r="C22" s="10"/>
      <c r="D22" s="12">
        <v>1.639E-3</v>
      </c>
      <c r="F22" s="26" t="s">
        <v>248</v>
      </c>
      <c r="G22" s="119">
        <v>1536682</v>
      </c>
      <c r="H22" s="114">
        <f t="shared" si="0"/>
        <v>0.33640738016427607</v>
      </c>
    </row>
    <row r="23" spans="1:8" ht="15.75" x14ac:dyDescent="0.25">
      <c r="A23" s="9" t="s">
        <v>4</v>
      </c>
      <c r="B23" s="10"/>
      <c r="C23" s="10"/>
      <c r="D23" s="11">
        <v>1590788</v>
      </c>
      <c r="F23" s="27" t="s">
        <v>249</v>
      </c>
      <c r="G23" s="117"/>
      <c r="H23" s="125">
        <v>9.0399999999999991</v>
      </c>
    </row>
    <row r="24" spans="1:8" ht="15.75" x14ac:dyDescent="0.25">
      <c r="A24" s="14" t="s">
        <v>5</v>
      </c>
      <c r="B24" s="10"/>
      <c r="C24" s="10"/>
      <c r="D24" s="11">
        <v>1589962</v>
      </c>
      <c r="F24" s="27" t="s">
        <v>250</v>
      </c>
      <c r="G24" s="117"/>
      <c r="H24" s="125">
        <v>8.99</v>
      </c>
    </row>
    <row r="25" spans="1:8" ht="15.75" x14ac:dyDescent="0.25">
      <c r="A25" s="9" t="s">
        <v>6</v>
      </c>
      <c r="B25" s="10"/>
      <c r="C25" s="10"/>
      <c r="D25" s="11">
        <v>3023517</v>
      </c>
      <c r="F25" s="27" t="s">
        <v>251</v>
      </c>
      <c r="G25" s="117"/>
      <c r="H25" s="125">
        <v>9.1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9048.01</v>
      </c>
      <c r="F28" s="26" t="s">
        <v>252</v>
      </c>
      <c r="G28" s="119">
        <v>4736506</v>
      </c>
      <c r="H28" s="114">
        <f t="shared" ref="H28:H34" si="1">IF($B$58&gt;0,G28/$B$58,0)</f>
        <v>0.76553674781846948</v>
      </c>
    </row>
    <row r="29" spans="1:8" ht="15.75" x14ac:dyDescent="0.25">
      <c r="A29" s="9" t="s">
        <v>10</v>
      </c>
      <c r="B29" s="16"/>
      <c r="C29" s="127">
        <v>6625.24</v>
      </c>
      <c r="F29" s="115" t="s">
        <v>254</v>
      </c>
      <c r="G29" s="118">
        <v>1450664</v>
      </c>
      <c r="H29" s="121">
        <f t="shared" si="1"/>
        <v>0.2344632521815305</v>
      </c>
    </row>
    <row r="30" spans="1:8" ht="15.75" x14ac:dyDescent="0.25">
      <c r="A30" s="9" t="s">
        <v>69</v>
      </c>
      <c r="B30" s="16"/>
      <c r="C30" s="127">
        <v>1995.42</v>
      </c>
      <c r="F30" s="26" t="s">
        <v>255</v>
      </c>
      <c r="G30" s="119">
        <v>429114</v>
      </c>
      <c r="H30" s="114">
        <f t="shared" si="1"/>
        <v>6.9355456533439358E-2</v>
      </c>
    </row>
    <row r="31" spans="1:8" ht="15.75" x14ac:dyDescent="0.25">
      <c r="A31" s="9" t="s">
        <v>70</v>
      </c>
      <c r="B31" s="16"/>
      <c r="C31" s="127">
        <v>2585.66</v>
      </c>
      <c r="F31" s="26" t="s">
        <v>256</v>
      </c>
      <c r="G31" s="119">
        <v>505838</v>
      </c>
      <c r="H31" s="114">
        <f t="shared" si="1"/>
        <v>8.1755956277264077E-2</v>
      </c>
    </row>
    <row r="32" spans="1:8" ht="15.75" x14ac:dyDescent="0.25">
      <c r="A32" s="9" t="s">
        <v>11</v>
      </c>
      <c r="B32" s="16"/>
      <c r="C32" s="127">
        <v>3027.15</v>
      </c>
      <c r="F32" s="26" t="s">
        <v>257</v>
      </c>
      <c r="G32" s="119">
        <v>84621</v>
      </c>
      <c r="H32" s="114">
        <f t="shared" si="1"/>
        <v>1.3676850644155567E-2</v>
      </c>
    </row>
    <row r="33" spans="1:8" ht="15.75" x14ac:dyDescent="0.25">
      <c r="A33" s="9" t="s">
        <v>72</v>
      </c>
      <c r="B33" s="16"/>
      <c r="C33" s="127">
        <v>6118.19</v>
      </c>
      <c r="F33" s="26" t="s">
        <v>258</v>
      </c>
      <c r="G33" s="119">
        <v>185123</v>
      </c>
      <c r="H33" s="114">
        <f t="shared" si="1"/>
        <v>2.9920464444972417E-2</v>
      </c>
    </row>
    <row r="34" spans="1:8" ht="15.75" x14ac:dyDescent="0.25">
      <c r="A34" s="9" t="s">
        <v>239</v>
      </c>
      <c r="B34" s="16"/>
      <c r="C34" s="127">
        <v>5094.42</v>
      </c>
      <c r="F34" s="26" t="s">
        <v>259</v>
      </c>
      <c r="G34" s="119">
        <v>245968</v>
      </c>
      <c r="H34" s="114">
        <f t="shared" si="1"/>
        <v>3.9754524281699066E-2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2.9975999999999999E-2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2.3952999999999999E-2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6.9810999999999998E-2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9.1830999999999996E-2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0.29022700000000001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0.34095300000000001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0.15324899999999997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18.768876553074001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3982587</v>
      </c>
      <c r="C54" s="22">
        <f>+B54-D54</f>
        <v>1897463</v>
      </c>
      <c r="D54" s="22">
        <f>ROUND(B54/(E54+1),0)</f>
        <v>2085124</v>
      </c>
      <c r="E54" s="122">
        <v>0.91</v>
      </c>
      <c r="F54" s="20"/>
      <c r="I54" s="1"/>
    </row>
    <row r="55" spans="1:9" x14ac:dyDescent="0.2">
      <c r="A55" s="18">
        <v>2000</v>
      </c>
      <c r="B55" s="19">
        <v>4663032</v>
      </c>
      <c r="C55" s="19">
        <f>+B55-D55</f>
        <v>2221654</v>
      </c>
      <c r="D55" s="19">
        <f>ROUND(B55/(E55+1),0)</f>
        <v>2441378</v>
      </c>
      <c r="E55" s="123">
        <v>0.91</v>
      </c>
      <c r="F55" s="24">
        <v>1.5897999999999999E-2</v>
      </c>
      <c r="I55" s="1"/>
    </row>
    <row r="56" spans="1:9" x14ac:dyDescent="0.2">
      <c r="A56" s="21">
        <v>2010</v>
      </c>
      <c r="B56" s="22">
        <v>5486372</v>
      </c>
      <c r="C56" s="22">
        <f>+B56-D56</f>
        <v>2643692</v>
      </c>
      <c r="D56" s="22">
        <f>ROUND(B56/(E56+1),0)</f>
        <v>2842680</v>
      </c>
      <c r="E56" s="122">
        <v>0.93</v>
      </c>
      <c r="F56" s="23">
        <v>1.6393000000000001E-2</v>
      </c>
      <c r="I56" s="1"/>
    </row>
    <row r="57" spans="1:9" x14ac:dyDescent="0.2">
      <c r="A57" s="18">
        <v>2020</v>
      </c>
      <c r="B57" s="19">
        <v>6166934</v>
      </c>
      <c r="C57" s="19">
        <f>+B57-D57</f>
        <v>3004404</v>
      </c>
      <c r="D57" s="19">
        <f>ROUND(B57/(E57+1),0)</f>
        <v>3162530</v>
      </c>
      <c r="E57" s="123">
        <v>0.95</v>
      </c>
      <c r="F57" s="24">
        <v>1.1762E-2</v>
      </c>
      <c r="I57" s="1"/>
    </row>
    <row r="58" spans="1:9" ht="15.75" x14ac:dyDescent="0.25">
      <c r="A58" s="90">
        <v>2022</v>
      </c>
      <c r="B58" s="91">
        <f>C58+D58</f>
        <v>6187170</v>
      </c>
      <c r="C58" s="91">
        <v>3002022</v>
      </c>
      <c r="D58" s="91">
        <v>3185148</v>
      </c>
      <c r="E58" s="124">
        <v>0.94250628228264433</v>
      </c>
      <c r="F58" s="92">
        <v>1.639E-3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7.75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51.33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16.89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65.53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640178</v>
      </c>
      <c r="C68" s="34">
        <v>319681</v>
      </c>
      <c r="D68" s="35">
        <v>320497</v>
      </c>
      <c r="I68" s="1"/>
    </row>
    <row r="69" spans="1:9" ht="15.75" x14ac:dyDescent="0.25">
      <c r="A69" s="18" t="s">
        <v>23</v>
      </c>
      <c r="B69" s="11">
        <f t="shared" si="2"/>
        <v>979072</v>
      </c>
      <c r="C69" s="34">
        <v>519424</v>
      </c>
      <c r="D69" s="35">
        <v>459648</v>
      </c>
      <c r="I69" s="1"/>
    </row>
    <row r="70" spans="1:9" ht="15.75" x14ac:dyDescent="0.25">
      <c r="A70" s="18" t="s">
        <v>24</v>
      </c>
      <c r="B70" s="11">
        <f t="shared" si="2"/>
        <v>327054</v>
      </c>
      <c r="C70" s="34">
        <v>168424</v>
      </c>
      <c r="D70" s="35">
        <v>158630</v>
      </c>
      <c r="I70" s="1"/>
    </row>
    <row r="71" spans="1:9" ht="15.75" x14ac:dyDescent="0.25">
      <c r="A71" s="18" t="s">
        <v>25</v>
      </c>
      <c r="B71" s="11">
        <f t="shared" si="2"/>
        <v>758488</v>
      </c>
      <c r="C71" s="34">
        <v>376818</v>
      </c>
      <c r="D71" s="35">
        <v>381670</v>
      </c>
      <c r="I71" s="1"/>
    </row>
    <row r="72" spans="1:9" ht="15.75" x14ac:dyDescent="0.25">
      <c r="A72" s="36" t="s">
        <v>81</v>
      </c>
      <c r="B72" s="11">
        <f t="shared" si="2"/>
        <v>1124751</v>
      </c>
      <c r="C72" s="34">
        <v>527867</v>
      </c>
      <c r="D72" s="35">
        <v>596884</v>
      </c>
      <c r="I72" s="1"/>
    </row>
    <row r="73" spans="1:9" ht="15.75" x14ac:dyDescent="0.25">
      <c r="A73" s="36" t="s">
        <v>82</v>
      </c>
      <c r="B73" s="11">
        <f>C73+D73</f>
        <v>874626</v>
      </c>
      <c r="C73" s="34">
        <v>417142</v>
      </c>
      <c r="D73" s="35">
        <v>457484</v>
      </c>
      <c r="I73" s="1"/>
    </row>
    <row r="74" spans="1:9" ht="15.75" x14ac:dyDescent="0.25">
      <c r="A74" s="36" t="s">
        <v>83</v>
      </c>
      <c r="B74" s="11">
        <f>C74+D74</f>
        <v>785766</v>
      </c>
      <c r="C74" s="34">
        <v>364115</v>
      </c>
      <c r="D74" s="35">
        <v>421651</v>
      </c>
      <c r="I74" s="1"/>
    </row>
    <row r="75" spans="1:9" ht="15.75" x14ac:dyDescent="0.25">
      <c r="A75" s="18" t="s">
        <v>26</v>
      </c>
      <c r="B75" s="11">
        <f t="shared" si="2"/>
        <v>697235</v>
      </c>
      <c r="C75" s="34">
        <v>308551</v>
      </c>
      <c r="D75" s="35">
        <v>388684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1590788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3.89</v>
      </c>
      <c r="F95" s="130" t="s">
        <v>261</v>
      </c>
      <c r="G95" s="129"/>
      <c r="H95" s="11">
        <v>1463140</v>
      </c>
      <c r="I95" s="12">
        <f>IF(AND($C$94&gt;0,$C$94&lt;&gt;"N/D")=TRUE,H95/$C$94,0)</f>
        <v>0.91975800672371177</v>
      </c>
    </row>
    <row r="96" spans="1:9" ht="15.75" x14ac:dyDescent="0.25">
      <c r="F96" s="130" t="s">
        <v>262</v>
      </c>
      <c r="G96" s="129"/>
      <c r="H96" s="11">
        <v>1275663</v>
      </c>
      <c r="I96" s="12">
        <f t="shared" ref="I96:I109" si="3">IF(AND($C$94&gt;0,$C$94&lt;&gt;"N/D")=TRUE,H96/$C$94,0)</f>
        <v>0.80190635081481632</v>
      </c>
    </row>
    <row r="97" spans="1:9" ht="15.75" x14ac:dyDescent="0.25">
      <c r="F97" s="128" t="s">
        <v>265</v>
      </c>
      <c r="G97" s="129"/>
      <c r="H97" s="11">
        <v>806494</v>
      </c>
      <c r="I97" s="12">
        <f t="shared" si="3"/>
        <v>0.50697767395781212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801909</v>
      </c>
      <c r="I98" s="12">
        <f t="shared" si="3"/>
        <v>0.50409545457974292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293609</v>
      </c>
      <c r="I99" s="12">
        <f t="shared" si="3"/>
        <v>0.18456827685398683</v>
      </c>
    </row>
    <row r="100" spans="1:9" ht="15.75" x14ac:dyDescent="0.25">
      <c r="A100" s="43" t="s">
        <v>31</v>
      </c>
      <c r="B100" s="11">
        <v>1071519</v>
      </c>
      <c r="C100" s="12">
        <f>IF(AND($C$94&gt;0,$C$94&lt;&gt;"N/D")=TRUE,B100/$C$94,0)</f>
        <v>0.67357749744151951</v>
      </c>
      <c r="F100" s="128" t="s">
        <v>268</v>
      </c>
      <c r="G100" s="129"/>
      <c r="H100" s="11">
        <v>581186</v>
      </c>
      <c r="I100" s="12">
        <f t="shared" si="3"/>
        <v>0.36534472223828696</v>
      </c>
    </row>
    <row r="101" spans="1:9" ht="15.75" x14ac:dyDescent="0.25">
      <c r="A101" s="43" t="s">
        <v>32</v>
      </c>
      <c r="B101" s="11">
        <v>172654</v>
      </c>
      <c r="C101" s="12">
        <f>IF(AND($C$94&gt;0,$C$94&lt;&gt;"N/D")=TRUE,B101/$C$94,0)</f>
        <v>0.10853363238847666</v>
      </c>
      <c r="F101" s="128" t="s">
        <v>269</v>
      </c>
      <c r="G101" s="129"/>
      <c r="H101" s="11">
        <v>1131636</v>
      </c>
      <c r="I101" s="12">
        <f t="shared" si="3"/>
        <v>0.71136820242546461</v>
      </c>
    </row>
    <row r="102" spans="1:9" ht="15.75" x14ac:dyDescent="0.25">
      <c r="A102" s="43" t="s">
        <v>33</v>
      </c>
      <c r="B102" s="11">
        <v>199381</v>
      </c>
      <c r="C102" s="12">
        <f>IF(AND($C$94&gt;0,$C$94&lt;&gt;"N/D")=TRUE,B102/$C$94,0)</f>
        <v>0.12533473976419235</v>
      </c>
      <c r="F102" s="128" t="s">
        <v>270</v>
      </c>
      <c r="G102" s="129"/>
      <c r="H102" s="11">
        <v>1496003</v>
      </c>
      <c r="I102" s="12">
        <f t="shared" si="3"/>
        <v>0.9404163219737639</v>
      </c>
    </row>
    <row r="103" spans="1:9" ht="15.75" x14ac:dyDescent="0.25">
      <c r="A103" s="43" t="s">
        <v>34</v>
      </c>
      <c r="B103" s="11">
        <v>147234</v>
      </c>
      <c r="C103" s="12">
        <f>IF(AND($C$94&gt;0,$C$94&lt;&gt;"N/D")=TRUE,B103/$C$94,0)</f>
        <v>9.2554130405811466E-2</v>
      </c>
      <c r="F103" s="128" t="s">
        <v>271</v>
      </c>
      <c r="G103" s="129"/>
      <c r="H103" s="11">
        <v>548162</v>
      </c>
      <c r="I103" s="12">
        <f t="shared" si="3"/>
        <v>0.34458519928488274</v>
      </c>
    </row>
    <row r="104" spans="1:9" ht="15.75" x14ac:dyDescent="0.25">
      <c r="F104" s="128" t="s">
        <v>272</v>
      </c>
      <c r="G104" s="129"/>
      <c r="H104" s="11">
        <v>527269</v>
      </c>
      <c r="I104" s="12">
        <f t="shared" si="3"/>
        <v>0.33145145676230897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1380133</v>
      </c>
      <c r="I105" s="12">
        <f t="shared" si="3"/>
        <v>0.86757820652406226</v>
      </c>
    </row>
    <row r="106" spans="1:9" ht="15.75" x14ac:dyDescent="0.25">
      <c r="A106" s="40" t="s">
        <v>37</v>
      </c>
      <c r="B106" s="10"/>
      <c r="C106" s="16"/>
      <c r="D106" s="11">
        <v>1589962</v>
      </c>
      <c r="F106" s="128" t="s">
        <v>264</v>
      </c>
      <c r="G106" s="129"/>
      <c r="H106" s="11">
        <v>762189</v>
      </c>
      <c r="I106" s="12">
        <f t="shared" si="3"/>
        <v>0.47912669695773413</v>
      </c>
    </row>
    <row r="107" spans="1:9" ht="15.75" x14ac:dyDescent="0.25">
      <c r="A107" s="44" t="s">
        <v>38</v>
      </c>
      <c r="B107" s="28"/>
      <c r="C107" s="45"/>
      <c r="D107" s="126">
        <v>45378.38</v>
      </c>
      <c r="F107" s="128" t="s">
        <v>274</v>
      </c>
      <c r="G107" s="129"/>
      <c r="H107" s="11">
        <v>680462</v>
      </c>
      <c r="I107" s="12">
        <f t="shared" si="3"/>
        <v>0.42775152943069722</v>
      </c>
    </row>
    <row r="108" spans="1:9" ht="15.75" x14ac:dyDescent="0.25">
      <c r="A108" s="26" t="s">
        <v>218</v>
      </c>
      <c r="B108" s="10"/>
      <c r="C108" s="16"/>
      <c r="D108" s="127">
        <v>11665.39</v>
      </c>
      <c r="F108" s="128" t="s">
        <v>275</v>
      </c>
      <c r="G108" s="129"/>
      <c r="H108" s="11">
        <v>240005</v>
      </c>
      <c r="I108" s="12">
        <f t="shared" si="3"/>
        <v>0.15087176921123369</v>
      </c>
    </row>
    <row r="109" spans="1:9" ht="15.75" x14ac:dyDescent="0.25">
      <c r="F109" s="128" t="s">
        <v>276</v>
      </c>
      <c r="G109" s="129"/>
      <c r="H109" s="11">
        <v>167246</v>
      </c>
      <c r="I109" s="12">
        <f t="shared" si="3"/>
        <v>0.10513405934668855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295834</v>
      </c>
      <c r="C112" s="12">
        <f>IF(AND($D$106&gt;0,$D$106&lt;&gt;"N/D")=TRUE,B112/$D$106,0)</f>
        <v>0.18606356629906878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655338</v>
      </c>
      <c r="C113" s="12">
        <f t="shared" ref="C113:C118" si="4">IF(AND($D$106&gt;0,$D$106&lt;&gt;"N/D")=TRUE,B113/$D$106,0)</f>
        <v>0.4121721148052595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314869</v>
      </c>
      <c r="C114" s="12">
        <f t="shared" si="4"/>
        <v>0.19803555053517002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147145</v>
      </c>
      <c r="C115" s="12">
        <f t="shared" si="4"/>
        <v>9.2546236954090727E-2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127089</v>
      </c>
      <c r="C116" s="12">
        <f t="shared" si="4"/>
        <v>7.9932099006139776E-2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13234</v>
      </c>
      <c r="C117" s="12">
        <f t="shared" si="4"/>
        <v>8.3234693659345309E-3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36453</v>
      </c>
      <c r="C118" s="12">
        <f t="shared" si="4"/>
        <v>2.2926963034336671E-2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3023517</v>
      </c>
      <c r="C135" s="133">
        <f>C136+C137</f>
        <v>1</v>
      </c>
      <c r="G135" s="49" t="s">
        <v>277</v>
      </c>
      <c r="H135" s="131">
        <f>SUM(H136:H138)</f>
        <v>1870751</v>
      </c>
      <c r="I135" s="132">
        <f>SUM(I136:I138)</f>
        <v>1</v>
      </c>
    </row>
    <row r="136" spans="1:9" ht="15.75" x14ac:dyDescent="0.25">
      <c r="A136" s="50" t="s">
        <v>75</v>
      </c>
      <c r="B136" s="11">
        <v>2969446</v>
      </c>
      <c r="C136" s="24">
        <f>IF(AND($B$135&gt;0,$B$135&lt;&gt;"N/D")=TRUE,B136/$B$135,0)</f>
        <v>0.98211652191801802</v>
      </c>
      <c r="G136" s="50" t="s">
        <v>101</v>
      </c>
      <c r="H136" s="11">
        <v>902226</v>
      </c>
      <c r="I136" s="24">
        <f>IF(H135&gt;0,H136/$H$135,0)</f>
        <v>0.48228011103562152</v>
      </c>
    </row>
    <row r="137" spans="1:9" ht="15.75" x14ac:dyDescent="0.25">
      <c r="A137" s="50" t="s">
        <v>76</v>
      </c>
      <c r="B137" s="11">
        <v>54071</v>
      </c>
      <c r="C137" s="24">
        <f>IF(AND($B$135&gt;0,$B$135&lt;&gt;"N/D")=TRUE,B137/$B$135,0)</f>
        <v>1.7883478081982009E-2</v>
      </c>
      <c r="G137" s="50" t="s">
        <v>278</v>
      </c>
      <c r="H137" s="11">
        <v>546518</v>
      </c>
      <c r="I137" s="24">
        <f>IF(H136&gt;0,H137/$H$135,0)</f>
        <v>0.29213829098581268</v>
      </c>
    </row>
    <row r="138" spans="1:9" ht="15.75" x14ac:dyDescent="0.25">
      <c r="G138" s="50" t="s">
        <v>279</v>
      </c>
      <c r="H138" s="11">
        <v>422007</v>
      </c>
      <c r="I138" s="24">
        <f>IF(H137&gt;0,H138/$H$135,0)</f>
        <v>0.22558159797856583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355516</v>
      </c>
      <c r="C141" s="24">
        <f t="shared" ref="C141:C146" si="6">IF(AND($B$136&gt;0,$B$136&lt;&gt;"N/D")=TRUE,B141/$B$136,0)</f>
        <v>0.11972468938650509</v>
      </c>
      <c r="G141" s="26" t="s">
        <v>281</v>
      </c>
      <c r="H141" s="119">
        <v>1265986</v>
      </c>
      <c r="I141" s="114">
        <f t="shared" ref="I141:I148" si="7">IF($B$58&gt;0,H141/$B$58,0)</f>
        <v>0.20461471076437207</v>
      </c>
    </row>
    <row r="142" spans="1:9" ht="15.75" x14ac:dyDescent="0.25">
      <c r="A142" s="43" t="s">
        <v>51</v>
      </c>
      <c r="B142" s="11">
        <v>1917759</v>
      </c>
      <c r="C142" s="24">
        <f t="shared" si="6"/>
        <v>0.64583056906911251</v>
      </c>
      <c r="G142" s="116" t="s">
        <v>282</v>
      </c>
      <c r="H142" s="118">
        <f>SUM(H143:H148)</f>
        <v>4921184</v>
      </c>
      <c r="I142" s="121">
        <f t="shared" si="7"/>
        <v>0.7953852892356279</v>
      </c>
    </row>
    <row r="143" spans="1:9" ht="15.75" x14ac:dyDescent="0.25">
      <c r="A143" s="43" t="s">
        <v>52</v>
      </c>
      <c r="B143" s="11">
        <v>246766</v>
      </c>
      <c r="C143" s="24">
        <f t="shared" si="6"/>
        <v>8.3101696410710954E-2</v>
      </c>
      <c r="G143" s="26" t="s">
        <v>288</v>
      </c>
      <c r="H143" s="119">
        <v>118871</v>
      </c>
      <c r="I143" s="114">
        <f t="shared" si="7"/>
        <v>1.9212499414110167E-2</v>
      </c>
    </row>
    <row r="144" spans="1:9" ht="15.75" x14ac:dyDescent="0.25">
      <c r="A144" s="43" t="s">
        <v>53</v>
      </c>
      <c r="B144" s="11">
        <v>449405</v>
      </c>
      <c r="C144" s="24">
        <f t="shared" si="6"/>
        <v>0.15134304513367139</v>
      </c>
      <c r="G144" s="26" t="s">
        <v>283</v>
      </c>
      <c r="H144" s="119">
        <v>2256577</v>
      </c>
      <c r="I144" s="114">
        <f t="shared" si="7"/>
        <v>0.36471876479876908</v>
      </c>
    </row>
    <row r="145" spans="1:9" ht="15.75" x14ac:dyDescent="0.25">
      <c r="A145" s="25" t="s">
        <v>14</v>
      </c>
      <c r="B145" s="31">
        <v>1764807</v>
      </c>
      <c r="C145" s="32">
        <f t="shared" si="6"/>
        <v>0.59432197116903285</v>
      </c>
      <c r="D145" s="52"/>
      <c r="G145" s="26" t="s">
        <v>284</v>
      </c>
      <c r="H145" s="119">
        <v>295276</v>
      </c>
      <c r="I145" s="114">
        <f t="shared" si="7"/>
        <v>4.7723919013054436E-2</v>
      </c>
    </row>
    <row r="146" spans="1:9" ht="15.75" x14ac:dyDescent="0.25">
      <c r="A146" s="25" t="s">
        <v>15</v>
      </c>
      <c r="B146" s="31">
        <v>1204639</v>
      </c>
      <c r="C146" s="32">
        <f t="shared" si="6"/>
        <v>0.4056780288309671</v>
      </c>
      <c r="G146" s="26" t="s">
        <v>285</v>
      </c>
      <c r="H146" s="119">
        <v>44702</v>
      </c>
      <c r="I146" s="114">
        <f t="shared" si="7"/>
        <v>7.2249509872849785E-3</v>
      </c>
    </row>
    <row r="147" spans="1:9" x14ac:dyDescent="0.2">
      <c r="G147" s="26" t="s">
        <v>286</v>
      </c>
      <c r="H147" s="119">
        <v>2183074</v>
      </c>
      <c r="I147" s="114">
        <f t="shared" si="7"/>
        <v>0.35283885847649249</v>
      </c>
    </row>
    <row r="148" spans="1:9" x14ac:dyDescent="0.2">
      <c r="G148" s="26" t="s">
        <v>287</v>
      </c>
      <c r="H148" s="119">
        <v>22684</v>
      </c>
      <c r="I148" s="114">
        <f t="shared" si="7"/>
        <v>3.6662965459167921E-3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8721.7199999999993</v>
      </c>
      <c r="E162" s="24">
        <f>IF(AND($D$107&gt;0,$D$107&lt;&gt;"N/D")=TRUE,D162/$D$107,0)</f>
        <v>0.19219989783681127</v>
      </c>
    </row>
    <row r="163" spans="1:9" ht="15.75" x14ac:dyDescent="0.2">
      <c r="A163" s="56" t="s">
        <v>55</v>
      </c>
      <c r="B163" s="28"/>
      <c r="C163" s="45"/>
      <c r="D163" s="57">
        <v>2241.69</v>
      </c>
      <c r="E163" s="23">
        <f t="shared" ref="E163:E173" si="8">IF(AND($D$107&gt;0,$D$107&lt;&gt;"N/D")=TRUE,D163/$D$107,0)</f>
        <v>4.9399956543182022E-2</v>
      </c>
    </row>
    <row r="164" spans="1:9" ht="15.75" x14ac:dyDescent="0.2">
      <c r="A164" s="51" t="s">
        <v>56</v>
      </c>
      <c r="B164" s="10"/>
      <c r="C164" s="16"/>
      <c r="D164" s="55">
        <v>3993.3</v>
      </c>
      <c r="E164" s="24">
        <f t="shared" si="8"/>
        <v>8.8000056414530459E-2</v>
      </c>
    </row>
    <row r="165" spans="1:9" ht="15.75" x14ac:dyDescent="0.2">
      <c r="A165" s="56" t="s">
        <v>57</v>
      </c>
      <c r="B165" s="28"/>
      <c r="C165" s="45"/>
      <c r="D165" s="57">
        <v>2169.09</v>
      </c>
      <c r="E165" s="23">
        <f t="shared" si="8"/>
        <v>4.7800075718877587E-2</v>
      </c>
    </row>
    <row r="166" spans="1:9" ht="15.75" x14ac:dyDescent="0.2">
      <c r="A166" s="51" t="s">
        <v>58</v>
      </c>
      <c r="B166" s="10"/>
      <c r="C166" s="16"/>
      <c r="D166" s="55">
        <v>1007.4</v>
      </c>
      <c r="E166" s="24">
        <f t="shared" si="8"/>
        <v>2.2199999206670665E-2</v>
      </c>
    </row>
    <row r="167" spans="1:9" ht="15.75" x14ac:dyDescent="0.2">
      <c r="A167" s="56" t="s">
        <v>59</v>
      </c>
      <c r="B167" s="28"/>
      <c r="C167" s="45"/>
      <c r="D167" s="57">
        <v>4905.3999999999996</v>
      </c>
      <c r="E167" s="23">
        <f t="shared" si="8"/>
        <v>0.1080999365777271</v>
      </c>
    </row>
    <row r="168" spans="1:9" ht="15.75" x14ac:dyDescent="0.2">
      <c r="A168" s="51" t="s">
        <v>63</v>
      </c>
      <c r="B168" s="10"/>
      <c r="C168" s="16"/>
      <c r="D168" s="55">
        <v>3970.61</v>
      </c>
      <c r="E168" s="24">
        <f t="shared" si="8"/>
        <v>8.7500038564620422E-2</v>
      </c>
    </row>
    <row r="169" spans="1:9" ht="15.75" x14ac:dyDescent="0.2">
      <c r="A169" s="56" t="s">
        <v>64</v>
      </c>
      <c r="B169" s="28"/>
      <c r="C169" s="45"/>
      <c r="D169" s="57">
        <v>2191.7800000000002</v>
      </c>
      <c r="E169" s="23">
        <f t="shared" si="8"/>
        <v>4.830009356878761E-2</v>
      </c>
    </row>
    <row r="170" spans="1:9" ht="15.75" x14ac:dyDescent="0.2">
      <c r="A170" s="51" t="s">
        <v>65</v>
      </c>
      <c r="B170" s="10"/>
      <c r="C170" s="16"/>
      <c r="D170" s="55">
        <v>3103.88</v>
      </c>
      <c r="E170" s="24">
        <f t="shared" si="8"/>
        <v>6.8399973731984268E-2</v>
      </c>
    </row>
    <row r="171" spans="1:9" ht="15.75" x14ac:dyDescent="0.2">
      <c r="A171" s="56" t="s">
        <v>66</v>
      </c>
      <c r="B171" s="28"/>
      <c r="C171" s="45"/>
      <c r="D171" s="57">
        <v>1651.77</v>
      </c>
      <c r="E171" s="23">
        <f t="shared" si="8"/>
        <v>3.6399933184040507E-2</v>
      </c>
    </row>
    <row r="172" spans="1:9" ht="15.75" x14ac:dyDescent="0.2">
      <c r="A172" s="51" t="s">
        <v>67</v>
      </c>
      <c r="B172" s="10"/>
      <c r="C172" s="16"/>
      <c r="D172" s="55">
        <v>567.23</v>
      </c>
      <c r="E172" s="24">
        <f t="shared" si="8"/>
        <v>1.250000550923149E-2</v>
      </c>
    </row>
    <row r="173" spans="1:9" ht="15.75" x14ac:dyDescent="0.2">
      <c r="A173" s="56" t="s">
        <v>68</v>
      </c>
      <c r="B173" s="28"/>
      <c r="C173" s="45"/>
      <c r="D173" s="57">
        <v>10854.51</v>
      </c>
      <c r="E173" s="23">
        <f t="shared" si="8"/>
        <v>0.23920003314353666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266103</v>
      </c>
      <c r="E177" s="78">
        <v>530190</v>
      </c>
      <c r="F177" s="79">
        <v>5645</v>
      </c>
      <c r="G177" s="79">
        <v>3805093.17</v>
      </c>
      <c r="H177" s="80">
        <v>1.0815999999999999</v>
      </c>
    </row>
    <row r="178" spans="1:8" x14ac:dyDescent="0.2">
      <c r="A178" s="214" t="s">
        <v>195</v>
      </c>
      <c r="B178" s="215"/>
      <c r="C178" s="216"/>
      <c r="D178" s="58">
        <v>45</v>
      </c>
      <c r="E178" s="58">
        <v>79</v>
      </c>
      <c r="F178" s="59">
        <v>2818</v>
      </c>
      <c r="G178" s="59">
        <v>524994.63</v>
      </c>
      <c r="H178" s="76">
        <v>0.97499999999999998</v>
      </c>
    </row>
    <row r="179" spans="1:8" ht="15" customHeight="1" x14ac:dyDescent="0.2">
      <c r="A179" s="225" t="s">
        <v>196</v>
      </c>
      <c r="B179" s="226"/>
      <c r="C179" s="227"/>
      <c r="D179" s="60">
        <v>38</v>
      </c>
      <c r="E179" s="60">
        <v>1130</v>
      </c>
      <c r="F179" s="61">
        <v>11287</v>
      </c>
      <c r="G179" s="61">
        <v>83294017.349999994</v>
      </c>
      <c r="H179" s="77">
        <v>5.8999999999999997E-2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32811</v>
      </c>
      <c r="E181" s="60">
        <v>199372</v>
      </c>
      <c r="F181" s="61">
        <v>7403</v>
      </c>
      <c r="G181" s="61">
        <v>23097119.539999999</v>
      </c>
      <c r="H181" s="77">
        <v>0.93989999999999996</v>
      </c>
    </row>
    <row r="182" spans="1:8" ht="15" customHeight="1" x14ac:dyDescent="0.2">
      <c r="A182" s="214" t="s">
        <v>92</v>
      </c>
      <c r="B182" s="215"/>
      <c r="C182" s="216"/>
      <c r="D182" s="58">
        <v>915</v>
      </c>
      <c r="E182" s="58">
        <v>14637</v>
      </c>
      <c r="F182" s="59">
        <v>4368</v>
      </c>
      <c r="G182" s="59">
        <v>11339281.310000001</v>
      </c>
      <c r="H182" s="76">
        <v>0.18079999999999999</v>
      </c>
    </row>
    <row r="183" spans="1:8" ht="15" customHeight="1" x14ac:dyDescent="0.2">
      <c r="A183" s="225" t="s">
        <v>94</v>
      </c>
      <c r="B183" s="226"/>
      <c r="C183" s="227"/>
      <c r="D183" s="60">
        <v>10031</v>
      </c>
      <c r="E183" s="60">
        <v>34666</v>
      </c>
      <c r="F183" s="61">
        <v>7386</v>
      </c>
      <c r="G183" s="61">
        <v>3878230.42</v>
      </c>
      <c r="H183" s="77">
        <v>0.60260000000000002</v>
      </c>
    </row>
    <row r="184" spans="1:8" ht="15" customHeight="1" x14ac:dyDescent="0.2">
      <c r="A184" s="214" t="s">
        <v>95</v>
      </c>
      <c r="B184" s="215"/>
      <c r="C184" s="216"/>
      <c r="D184" s="58">
        <v>114060</v>
      </c>
      <c r="E184" s="58">
        <v>68439</v>
      </c>
      <c r="F184" s="59">
        <v>3119</v>
      </c>
      <c r="G184" s="59">
        <v>393208.74</v>
      </c>
      <c r="H184" s="76">
        <v>1.569</v>
      </c>
    </row>
    <row r="185" spans="1:8" ht="15" customHeight="1" x14ac:dyDescent="0.2">
      <c r="A185" s="225" t="s">
        <v>199</v>
      </c>
      <c r="B185" s="226"/>
      <c r="C185" s="227"/>
      <c r="D185" s="60">
        <v>34321</v>
      </c>
      <c r="E185" s="60">
        <v>31675</v>
      </c>
      <c r="F185" s="61">
        <v>2442</v>
      </c>
      <c r="G185" s="61">
        <v>440773.53</v>
      </c>
      <c r="H185" s="77">
        <v>1.9567000000000001</v>
      </c>
    </row>
    <row r="186" spans="1:8" ht="15" customHeight="1" x14ac:dyDescent="0.2">
      <c r="A186" s="214" t="s">
        <v>200</v>
      </c>
      <c r="B186" s="215"/>
      <c r="C186" s="216"/>
      <c r="D186" s="58">
        <v>6362</v>
      </c>
      <c r="E186" s="58">
        <v>73426</v>
      </c>
      <c r="F186" s="59">
        <v>4871</v>
      </c>
      <c r="G186" s="59">
        <v>3133748.29</v>
      </c>
      <c r="H186" s="76">
        <v>1.1983999999999999</v>
      </c>
    </row>
    <row r="187" spans="1:8" ht="15" customHeight="1" x14ac:dyDescent="0.2">
      <c r="A187" s="225" t="s">
        <v>96</v>
      </c>
      <c r="B187" s="226"/>
      <c r="C187" s="227"/>
      <c r="D187" s="60">
        <v>6</v>
      </c>
      <c r="E187" s="60">
        <v>479</v>
      </c>
      <c r="F187" s="61">
        <v>19713</v>
      </c>
      <c r="G187" s="61">
        <v>100163487.76000001</v>
      </c>
      <c r="H187" s="77">
        <v>0.72299999999999998</v>
      </c>
    </row>
    <row r="188" spans="1:8" ht="15" customHeight="1" x14ac:dyDescent="0.2">
      <c r="A188" s="214" t="s">
        <v>201</v>
      </c>
      <c r="B188" s="215"/>
      <c r="C188" s="216"/>
      <c r="D188" s="58">
        <v>2337</v>
      </c>
      <c r="E188" s="58">
        <v>24466</v>
      </c>
      <c r="F188" s="59">
        <v>4036</v>
      </c>
      <c r="G188" s="59">
        <v>3067236.58</v>
      </c>
      <c r="H188" s="76">
        <v>3.1573000000000002</v>
      </c>
    </row>
    <row r="189" spans="1:8" ht="15" customHeight="1" x14ac:dyDescent="0.2">
      <c r="A189" s="225" t="s">
        <v>202</v>
      </c>
      <c r="B189" s="226"/>
      <c r="C189" s="227"/>
      <c r="D189" s="60">
        <v>3778</v>
      </c>
      <c r="E189" s="60">
        <v>4621</v>
      </c>
      <c r="F189" s="61">
        <v>7817</v>
      </c>
      <c r="G189" s="61">
        <v>888784.4</v>
      </c>
      <c r="H189" s="77">
        <v>0.88919999999999999</v>
      </c>
    </row>
    <row r="190" spans="1:8" ht="15" customHeight="1" x14ac:dyDescent="0.2">
      <c r="A190" s="214" t="s">
        <v>203</v>
      </c>
      <c r="B190" s="215"/>
      <c r="C190" s="216"/>
      <c r="D190" s="58">
        <v>1692</v>
      </c>
      <c r="E190" s="58">
        <v>11651</v>
      </c>
      <c r="F190" s="59">
        <v>7046</v>
      </c>
      <c r="G190" s="59">
        <v>37329664.5</v>
      </c>
      <c r="H190" s="76">
        <v>1.6354</v>
      </c>
    </row>
    <row r="191" spans="1:8" ht="15" customHeight="1" x14ac:dyDescent="0.2">
      <c r="A191" s="225" t="s">
        <v>204</v>
      </c>
      <c r="B191" s="226"/>
      <c r="C191" s="227"/>
      <c r="D191" s="60">
        <v>428</v>
      </c>
      <c r="E191" s="60">
        <v>3416</v>
      </c>
      <c r="F191" s="61">
        <v>4406</v>
      </c>
      <c r="G191" s="61">
        <v>5715980.6699999999</v>
      </c>
      <c r="H191" s="77">
        <v>1.2988</v>
      </c>
    </row>
    <row r="192" spans="1:8" ht="15" customHeight="1" x14ac:dyDescent="0.2">
      <c r="A192" s="214" t="s">
        <v>205</v>
      </c>
      <c r="B192" s="215"/>
      <c r="C192" s="216"/>
      <c r="D192" s="58">
        <v>5192</v>
      </c>
      <c r="E192" s="58">
        <v>3607</v>
      </c>
      <c r="F192" s="59">
        <v>3348</v>
      </c>
      <c r="G192" s="59">
        <v>463067.7</v>
      </c>
      <c r="H192" s="76">
        <v>1.0742</v>
      </c>
    </row>
    <row r="193" spans="1:9" ht="15" customHeight="1" x14ac:dyDescent="0.2">
      <c r="A193" s="225" t="s">
        <v>206</v>
      </c>
      <c r="B193" s="226"/>
      <c r="C193" s="227"/>
      <c r="D193" s="60">
        <v>5693</v>
      </c>
      <c r="E193" s="60">
        <v>10335</v>
      </c>
      <c r="F193" s="61">
        <v>5131</v>
      </c>
      <c r="G193" s="61">
        <v>580889.85</v>
      </c>
      <c r="H193" s="77">
        <v>1.69</v>
      </c>
    </row>
    <row r="194" spans="1:9" ht="15" customHeight="1" x14ac:dyDescent="0.2">
      <c r="A194" s="214" t="s">
        <v>207</v>
      </c>
      <c r="B194" s="215"/>
      <c r="C194" s="216"/>
      <c r="D194" s="58">
        <v>11481</v>
      </c>
      <c r="E194" s="58">
        <v>13326</v>
      </c>
      <c r="F194" s="59">
        <v>2666</v>
      </c>
      <c r="G194" s="59">
        <v>486924.54</v>
      </c>
      <c r="H194" s="76">
        <v>6.4823000000000004</v>
      </c>
    </row>
    <row r="195" spans="1:9" ht="15" customHeight="1" x14ac:dyDescent="0.2">
      <c r="A195" s="225" t="s">
        <v>208</v>
      </c>
      <c r="B195" s="226"/>
      <c r="C195" s="227"/>
      <c r="D195" s="60">
        <v>664</v>
      </c>
      <c r="E195" s="60">
        <v>21294</v>
      </c>
      <c r="F195" s="61">
        <v>6825</v>
      </c>
      <c r="G195" s="61">
        <v>40461255.880000003</v>
      </c>
      <c r="H195" s="77">
        <v>0.3342</v>
      </c>
    </row>
    <row r="196" spans="1:9" ht="15" customHeight="1" x14ac:dyDescent="0.2">
      <c r="A196" s="214" t="s">
        <v>97</v>
      </c>
      <c r="B196" s="215"/>
      <c r="C196" s="216"/>
      <c r="D196" s="58">
        <v>36249</v>
      </c>
      <c r="E196" s="58">
        <v>13571</v>
      </c>
      <c r="F196" s="59">
        <v>3552</v>
      </c>
      <c r="G196" s="59">
        <v>204783.16</v>
      </c>
      <c r="H196" s="76">
        <v>0.65459999999999996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12236.57</v>
      </c>
      <c r="E205" s="182">
        <v>12400.19</v>
      </c>
      <c r="F205" s="182">
        <v>13100.65</v>
      </c>
      <c r="G205" s="182">
        <v>13293.21</v>
      </c>
      <c r="H205" s="182">
        <v>10893.21</v>
      </c>
      <c r="I205" s="182">
        <v>11016.21</v>
      </c>
    </row>
    <row r="206" spans="1:9" ht="15" customHeight="1" x14ac:dyDescent="0.2">
      <c r="A206" s="214" t="s">
        <v>383</v>
      </c>
      <c r="B206" s="215"/>
      <c r="C206" s="216"/>
      <c r="D206" s="183">
        <v>8388.4599999999991</v>
      </c>
      <c r="E206" s="183">
        <v>8686.4500000000007</v>
      </c>
      <c r="F206" s="183">
        <v>8674.2999999999993</v>
      </c>
      <c r="G206" s="183">
        <v>8656.9699999999993</v>
      </c>
      <c r="H206" s="183">
        <v>7895.39</v>
      </c>
      <c r="I206" s="183">
        <v>8757.9599999999991</v>
      </c>
    </row>
    <row r="207" spans="1:9" ht="15" customHeight="1" x14ac:dyDescent="0.2">
      <c r="A207" s="225" t="s">
        <v>384</v>
      </c>
      <c r="B207" s="226"/>
      <c r="C207" s="227"/>
      <c r="D207" s="184">
        <v>17066.18</v>
      </c>
      <c r="E207" s="184">
        <v>17066.18</v>
      </c>
      <c r="F207" s="184">
        <v>16977</v>
      </c>
      <c r="G207" s="184">
        <v>16977</v>
      </c>
      <c r="H207" s="184">
        <v>17892.54</v>
      </c>
      <c r="I207" s="184">
        <v>17892.54</v>
      </c>
    </row>
    <row r="208" spans="1:9" ht="15" customHeight="1" x14ac:dyDescent="0.2">
      <c r="A208" s="214" t="s">
        <v>385</v>
      </c>
      <c r="B208" s="215"/>
      <c r="C208" s="216"/>
      <c r="D208" s="183">
        <v>13242.64</v>
      </c>
      <c r="E208" s="183">
        <v>13242.84</v>
      </c>
      <c r="F208" s="183">
        <v>14707.19</v>
      </c>
      <c r="G208" s="183">
        <v>14707.47</v>
      </c>
      <c r="H208" s="183">
        <v>10981.54</v>
      </c>
      <c r="I208" s="183">
        <v>10981.63</v>
      </c>
    </row>
    <row r="209" spans="1:9" ht="15" customHeight="1" x14ac:dyDescent="0.2">
      <c r="A209" s="225" t="s">
        <v>386</v>
      </c>
      <c r="B209" s="226"/>
      <c r="C209" s="227"/>
      <c r="D209" s="184">
        <v>9185.9699999999993</v>
      </c>
      <c r="E209" s="184">
        <v>9186.2099999999991</v>
      </c>
      <c r="F209" s="184">
        <v>9054.9599999999991</v>
      </c>
      <c r="G209" s="184">
        <v>9055.14</v>
      </c>
      <c r="H209" s="184">
        <v>9914.39</v>
      </c>
      <c r="I209" s="184">
        <v>9915.0400000000009</v>
      </c>
    </row>
    <row r="210" spans="1:9" ht="15" customHeight="1" x14ac:dyDescent="0.2">
      <c r="A210" s="214" t="s">
        <v>387</v>
      </c>
      <c r="B210" s="215"/>
      <c r="C210" s="216"/>
      <c r="D210" s="183">
        <v>24100.92</v>
      </c>
      <c r="E210" s="183">
        <v>24100.92</v>
      </c>
      <c r="F210" s="183">
        <v>23831.87</v>
      </c>
      <c r="G210" s="183">
        <v>23831.87</v>
      </c>
      <c r="H210" s="183">
        <v>25022.2</v>
      </c>
      <c r="I210" s="183">
        <v>25022.2</v>
      </c>
    </row>
    <row r="211" spans="1:9" ht="15" customHeight="1" x14ac:dyDescent="0.2">
      <c r="A211" s="225" t="s">
        <v>388</v>
      </c>
      <c r="B211" s="226"/>
      <c r="C211" s="227"/>
      <c r="D211" s="184">
        <v>10821.85</v>
      </c>
      <c r="E211" s="184">
        <v>10822.51</v>
      </c>
      <c r="F211" s="184">
        <v>11638.1</v>
      </c>
      <c r="G211" s="184">
        <v>11638.99</v>
      </c>
      <c r="H211" s="184">
        <v>9674.99</v>
      </c>
      <c r="I211" s="184">
        <v>9675.3799999999992</v>
      </c>
    </row>
    <row r="212" spans="1:9" ht="15" customHeight="1" x14ac:dyDescent="0.2">
      <c r="A212" s="214" t="s">
        <v>389</v>
      </c>
      <c r="B212" s="215"/>
      <c r="C212" s="216"/>
      <c r="D212" s="183">
        <v>12905.13</v>
      </c>
      <c r="E212" s="183">
        <v>12906.02</v>
      </c>
      <c r="F212" s="183">
        <v>13223.69</v>
      </c>
      <c r="G212" s="183">
        <v>13224.32</v>
      </c>
      <c r="H212" s="183">
        <v>11432.14</v>
      </c>
      <c r="I212" s="183">
        <v>11433.88</v>
      </c>
    </row>
    <row r="213" spans="1:9" ht="15" customHeight="1" x14ac:dyDescent="0.2">
      <c r="A213" s="225" t="s">
        <v>390</v>
      </c>
      <c r="B213" s="226"/>
      <c r="C213" s="227"/>
      <c r="D213" s="184">
        <v>10844.79</v>
      </c>
      <c r="E213" s="184">
        <v>10844.79</v>
      </c>
      <c r="F213" s="184">
        <v>11505.63</v>
      </c>
      <c r="G213" s="184">
        <v>11505.63</v>
      </c>
      <c r="H213" s="184">
        <v>10141.879999999999</v>
      </c>
      <c r="I213" s="184">
        <v>10141.879999999999</v>
      </c>
    </row>
    <row r="214" spans="1:9" ht="15" customHeight="1" x14ac:dyDescent="0.2">
      <c r="A214" s="214" t="s">
        <v>391</v>
      </c>
      <c r="B214" s="215"/>
      <c r="C214" s="216"/>
      <c r="D214" s="183">
        <v>14845.11</v>
      </c>
      <c r="E214" s="183">
        <v>14845.28</v>
      </c>
      <c r="F214" s="183">
        <v>16170.56</v>
      </c>
      <c r="G214" s="183">
        <v>16170.79</v>
      </c>
      <c r="H214" s="183">
        <v>13865.78</v>
      </c>
      <c r="I214" s="183">
        <v>13865.93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1058205</v>
      </c>
      <c r="E220" s="58">
        <v>925334</v>
      </c>
      <c r="F220" s="58">
        <v>643983</v>
      </c>
      <c r="G220" s="58">
        <v>561678</v>
      </c>
      <c r="H220" s="58">
        <v>414222</v>
      </c>
      <c r="I220" s="58">
        <v>363656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20</v>
      </c>
      <c r="E222" s="58">
        <v>13</v>
      </c>
      <c r="F222" s="58">
        <v>16</v>
      </c>
      <c r="G222" s="58">
        <v>9</v>
      </c>
      <c r="H222" s="58">
        <v>4</v>
      </c>
      <c r="I222" s="58">
        <v>4</v>
      </c>
    </row>
    <row r="223" spans="1:9" ht="15" customHeight="1" x14ac:dyDescent="0.2">
      <c r="A223" s="208" t="s">
        <v>403</v>
      </c>
      <c r="B223" s="209"/>
      <c r="C223" s="209"/>
      <c r="D223" s="181">
        <v>32241</v>
      </c>
      <c r="E223" s="58">
        <v>24873</v>
      </c>
      <c r="F223" s="58">
        <v>19591</v>
      </c>
      <c r="G223" s="58">
        <v>14934</v>
      </c>
      <c r="H223" s="58">
        <v>12650</v>
      </c>
      <c r="I223" s="58">
        <v>9939</v>
      </c>
    </row>
    <row r="224" spans="1:9" ht="15" customHeight="1" x14ac:dyDescent="0.2">
      <c r="A224" s="208" t="s">
        <v>404</v>
      </c>
      <c r="B224" s="209"/>
      <c r="C224" s="209"/>
      <c r="D224" s="181">
        <v>325888</v>
      </c>
      <c r="E224" s="58">
        <v>277879</v>
      </c>
      <c r="F224" s="58">
        <v>192289</v>
      </c>
      <c r="G224" s="58">
        <v>163162</v>
      </c>
      <c r="H224" s="58">
        <v>133599</v>
      </c>
      <c r="I224" s="58">
        <v>114717</v>
      </c>
    </row>
    <row r="225" spans="1:9" ht="15" customHeight="1" x14ac:dyDescent="0.2">
      <c r="A225" s="208" t="s">
        <v>405</v>
      </c>
      <c r="B225" s="209"/>
      <c r="C225" s="209"/>
      <c r="D225" s="181">
        <v>303258</v>
      </c>
      <c r="E225" s="58">
        <v>266530</v>
      </c>
      <c r="F225" s="58">
        <v>181860</v>
      </c>
      <c r="G225" s="58">
        <v>159494</v>
      </c>
      <c r="H225" s="58">
        <v>121398</v>
      </c>
      <c r="I225" s="58">
        <v>107036</v>
      </c>
    </row>
    <row r="226" spans="1:9" ht="15" customHeight="1" x14ac:dyDescent="0.2">
      <c r="A226" s="208" t="s">
        <v>406</v>
      </c>
      <c r="B226" s="209"/>
      <c r="C226" s="209"/>
      <c r="D226" s="181">
        <v>231348</v>
      </c>
      <c r="E226" s="58">
        <v>206522</v>
      </c>
      <c r="F226" s="58">
        <v>141173</v>
      </c>
      <c r="G226" s="58">
        <v>125877</v>
      </c>
      <c r="H226" s="58">
        <v>90175</v>
      </c>
      <c r="I226" s="58">
        <v>80645</v>
      </c>
    </row>
    <row r="227" spans="1:9" ht="15" customHeight="1" x14ac:dyDescent="0.2">
      <c r="A227" s="208" t="s">
        <v>407</v>
      </c>
      <c r="B227" s="209"/>
      <c r="C227" s="209"/>
      <c r="D227" s="181">
        <v>139909</v>
      </c>
      <c r="E227" s="58">
        <v>126411</v>
      </c>
      <c r="F227" s="58">
        <v>91225</v>
      </c>
      <c r="G227" s="58">
        <v>82246</v>
      </c>
      <c r="H227" s="58">
        <v>48684</v>
      </c>
      <c r="I227" s="58">
        <v>44165</v>
      </c>
    </row>
    <row r="228" spans="1:9" ht="15" customHeight="1" x14ac:dyDescent="0.2">
      <c r="A228" s="208" t="s">
        <v>408</v>
      </c>
      <c r="B228" s="209"/>
      <c r="C228" s="209"/>
      <c r="D228" s="181">
        <v>23037</v>
      </c>
      <c r="E228" s="58">
        <v>20824</v>
      </c>
      <c r="F228" s="58">
        <v>15863</v>
      </c>
      <c r="G228" s="58">
        <v>14183</v>
      </c>
      <c r="H228" s="58">
        <v>7174</v>
      </c>
      <c r="I228" s="58">
        <v>6641</v>
      </c>
    </row>
    <row r="229" spans="1:9" ht="15" customHeight="1" x14ac:dyDescent="0.2">
      <c r="A229" s="208" t="s">
        <v>409</v>
      </c>
      <c r="B229" s="209"/>
      <c r="C229" s="209"/>
      <c r="D229" s="181">
        <v>2504</v>
      </c>
      <c r="E229" s="58">
        <v>2282</v>
      </c>
      <c r="F229" s="58">
        <v>1966</v>
      </c>
      <c r="G229" s="58">
        <v>1773</v>
      </c>
      <c r="H229" s="58">
        <v>538</v>
      </c>
      <c r="I229" s="58">
        <v>509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844</v>
      </c>
      <c r="E231" s="58">
        <v>791</v>
      </c>
      <c r="F231" s="58">
        <v>314</v>
      </c>
      <c r="G231" s="58">
        <v>287</v>
      </c>
      <c r="H231" s="58">
        <v>530</v>
      </c>
      <c r="I231" s="58">
        <v>504</v>
      </c>
    </row>
    <row r="232" spans="1:9" ht="15" customHeight="1" x14ac:dyDescent="0.2">
      <c r="A232" s="208" t="s">
        <v>412</v>
      </c>
      <c r="B232" s="209"/>
      <c r="C232" s="209"/>
      <c r="D232" s="181">
        <v>653555</v>
      </c>
      <c r="E232" s="58">
        <v>564186</v>
      </c>
      <c r="F232" s="58">
        <v>369142</v>
      </c>
      <c r="G232" s="58">
        <v>316103</v>
      </c>
      <c r="H232" s="58">
        <v>284413</v>
      </c>
      <c r="I232" s="58">
        <v>248083</v>
      </c>
    </row>
    <row r="233" spans="1:9" ht="15" customHeight="1" x14ac:dyDescent="0.2">
      <c r="A233" s="208" t="s">
        <v>413</v>
      </c>
      <c r="B233" s="209"/>
      <c r="C233" s="209"/>
      <c r="D233" s="181">
        <v>317033</v>
      </c>
      <c r="E233" s="58">
        <v>281169</v>
      </c>
      <c r="F233" s="58">
        <v>211555</v>
      </c>
      <c r="G233" s="58">
        <v>187891</v>
      </c>
      <c r="H233" s="58">
        <v>105478</v>
      </c>
      <c r="I233" s="58">
        <v>93278</v>
      </c>
    </row>
    <row r="234" spans="1:9" ht="15" customHeight="1" x14ac:dyDescent="0.2">
      <c r="A234" s="208" t="s">
        <v>414</v>
      </c>
      <c r="B234" s="209"/>
      <c r="C234" s="209"/>
      <c r="D234" s="181">
        <v>65594</v>
      </c>
      <c r="E234" s="58">
        <v>59414</v>
      </c>
      <c r="F234" s="58">
        <v>46468</v>
      </c>
      <c r="G234" s="58">
        <v>42042</v>
      </c>
      <c r="H234" s="58">
        <v>19126</v>
      </c>
      <c r="I234" s="58">
        <v>17372</v>
      </c>
    </row>
    <row r="235" spans="1:9" ht="15" customHeight="1" x14ac:dyDescent="0.2">
      <c r="A235" s="208" t="s">
        <v>415</v>
      </c>
      <c r="B235" s="209"/>
      <c r="C235" s="209"/>
      <c r="D235" s="181">
        <v>20929</v>
      </c>
      <c r="E235" s="58">
        <v>19524</v>
      </c>
      <c r="F235" s="58">
        <v>16359</v>
      </c>
      <c r="G235" s="58">
        <v>15210</v>
      </c>
      <c r="H235" s="58">
        <v>4570</v>
      </c>
      <c r="I235" s="58">
        <v>4314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250</v>
      </c>
      <c r="E238" s="58">
        <v>250</v>
      </c>
      <c r="F238" s="58">
        <v>145</v>
      </c>
      <c r="G238" s="58">
        <v>145</v>
      </c>
      <c r="H238" s="58">
        <v>105</v>
      </c>
      <c r="I238" s="58">
        <v>105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13547</v>
      </c>
      <c r="E240" s="58">
        <v>12852</v>
      </c>
      <c r="F240" s="58">
        <v>7973</v>
      </c>
      <c r="G240" s="58">
        <v>7446</v>
      </c>
      <c r="H240" s="58">
        <v>5574</v>
      </c>
      <c r="I240" s="58">
        <v>5406</v>
      </c>
    </row>
    <row r="241" spans="1:9" ht="15" customHeight="1" x14ac:dyDescent="0.2">
      <c r="A241" s="208" t="s">
        <v>421</v>
      </c>
      <c r="B241" s="209"/>
      <c r="C241" s="209"/>
      <c r="D241" s="181">
        <v>56719</v>
      </c>
      <c r="E241" s="58">
        <v>53155</v>
      </c>
      <c r="F241" s="58">
        <v>35413</v>
      </c>
      <c r="G241" s="58">
        <v>32576</v>
      </c>
      <c r="H241" s="58">
        <v>21306</v>
      </c>
      <c r="I241" s="58">
        <v>20579</v>
      </c>
    </row>
    <row r="242" spans="1:9" ht="15" customHeight="1" x14ac:dyDescent="0.2">
      <c r="A242" s="208" t="s">
        <v>422</v>
      </c>
      <c r="B242" s="209"/>
      <c r="C242" s="209"/>
      <c r="D242" s="181">
        <v>225508</v>
      </c>
      <c r="E242" s="58">
        <v>202309</v>
      </c>
      <c r="F242" s="58">
        <v>145918</v>
      </c>
      <c r="G242" s="58">
        <v>127661</v>
      </c>
      <c r="H242" s="58">
        <v>79590</v>
      </c>
      <c r="I242" s="58">
        <v>74648</v>
      </c>
    </row>
    <row r="243" spans="1:9" ht="15" customHeight="1" x14ac:dyDescent="0.2">
      <c r="A243" s="208" t="s">
        <v>423</v>
      </c>
      <c r="B243" s="209"/>
      <c r="C243" s="209"/>
      <c r="D243" s="181">
        <v>238312</v>
      </c>
      <c r="E243" s="58">
        <v>208489</v>
      </c>
      <c r="F243" s="58">
        <v>149411</v>
      </c>
      <c r="G243" s="58">
        <v>129138</v>
      </c>
      <c r="H243" s="58">
        <v>88901</v>
      </c>
      <c r="I243" s="58">
        <v>79351</v>
      </c>
    </row>
    <row r="244" spans="1:9" ht="15" customHeight="1" x14ac:dyDescent="0.2">
      <c r="A244" s="208" t="s">
        <v>424</v>
      </c>
      <c r="B244" s="209"/>
      <c r="C244" s="209"/>
      <c r="D244" s="181">
        <v>121403</v>
      </c>
      <c r="E244" s="58">
        <v>107797</v>
      </c>
      <c r="F244" s="58">
        <v>71587</v>
      </c>
      <c r="G244" s="58">
        <v>63715</v>
      </c>
      <c r="H244" s="58">
        <v>49816</v>
      </c>
      <c r="I244" s="58">
        <v>44082</v>
      </c>
    </row>
    <row r="245" spans="1:9" ht="15" customHeight="1" x14ac:dyDescent="0.2">
      <c r="A245" s="208" t="s">
        <v>425</v>
      </c>
      <c r="B245" s="209"/>
      <c r="C245" s="209"/>
      <c r="D245" s="181">
        <v>148117</v>
      </c>
      <c r="E245" s="58">
        <v>121304</v>
      </c>
      <c r="F245" s="58">
        <v>90665</v>
      </c>
      <c r="G245" s="58">
        <v>75789</v>
      </c>
      <c r="H245" s="58">
        <v>57452</v>
      </c>
      <c r="I245" s="58">
        <v>45515</v>
      </c>
    </row>
    <row r="246" spans="1:9" ht="15" customHeight="1" x14ac:dyDescent="0.2">
      <c r="A246" s="208" t="s">
        <v>426</v>
      </c>
      <c r="B246" s="209"/>
      <c r="C246" s="209"/>
      <c r="D246" s="181">
        <v>254599</v>
      </c>
      <c r="E246" s="58">
        <v>219428</v>
      </c>
      <c r="F246" s="58">
        <v>143016</v>
      </c>
      <c r="G246" s="58">
        <v>125353</v>
      </c>
      <c r="H246" s="58">
        <v>111583</v>
      </c>
      <c r="I246" s="58">
        <v>94075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46599</v>
      </c>
      <c r="E248" s="58">
        <v>33260</v>
      </c>
      <c r="F248" s="58">
        <v>7973</v>
      </c>
      <c r="G248" s="58">
        <v>7446</v>
      </c>
      <c r="H248" s="58">
        <v>17101</v>
      </c>
      <c r="I248" s="58">
        <v>12051</v>
      </c>
    </row>
    <row r="249" spans="1:9" ht="15" customHeight="1" x14ac:dyDescent="0.2">
      <c r="A249" s="208" t="s">
        <v>429</v>
      </c>
      <c r="B249" s="209"/>
      <c r="C249" s="209"/>
      <c r="D249" s="181">
        <v>3511</v>
      </c>
      <c r="E249" s="58">
        <v>3088</v>
      </c>
      <c r="F249" s="58">
        <v>35413</v>
      </c>
      <c r="G249" s="58">
        <v>32576</v>
      </c>
      <c r="H249" s="58">
        <v>342</v>
      </c>
      <c r="I249" s="58">
        <v>293</v>
      </c>
    </row>
    <row r="250" spans="1:9" ht="15" customHeight="1" x14ac:dyDescent="0.2">
      <c r="A250" s="208" t="s">
        <v>430</v>
      </c>
      <c r="B250" s="209"/>
      <c r="C250" s="209"/>
      <c r="D250" s="181">
        <v>452255</v>
      </c>
      <c r="E250" s="58">
        <v>394218</v>
      </c>
      <c r="F250" s="58">
        <v>145918</v>
      </c>
      <c r="G250" s="58">
        <v>127661</v>
      </c>
      <c r="H250" s="58">
        <v>177781</v>
      </c>
      <c r="I250" s="58">
        <v>150661</v>
      </c>
    </row>
    <row r="251" spans="1:9" ht="15" customHeight="1" x14ac:dyDescent="0.2">
      <c r="A251" s="208" t="s">
        <v>431</v>
      </c>
      <c r="B251" s="209"/>
      <c r="C251" s="209"/>
      <c r="D251" s="181">
        <v>71525</v>
      </c>
      <c r="E251" s="58">
        <v>45171</v>
      </c>
      <c r="F251" s="58">
        <v>149411</v>
      </c>
      <c r="G251" s="58">
        <v>129138</v>
      </c>
      <c r="H251" s="58">
        <v>10903</v>
      </c>
      <c r="I251" s="58">
        <v>8583</v>
      </c>
    </row>
    <row r="252" spans="1:9" ht="15" customHeight="1" x14ac:dyDescent="0.2">
      <c r="A252" s="208" t="s">
        <v>432</v>
      </c>
      <c r="B252" s="209"/>
      <c r="C252" s="209"/>
      <c r="D252" s="181">
        <v>8145</v>
      </c>
      <c r="E252" s="58">
        <v>7235</v>
      </c>
      <c r="F252" s="58">
        <v>71587</v>
      </c>
      <c r="G252" s="58">
        <v>63715</v>
      </c>
      <c r="H252" s="58">
        <v>1841</v>
      </c>
      <c r="I252" s="58">
        <v>1613</v>
      </c>
    </row>
    <row r="253" spans="1:9" ht="15" customHeight="1" x14ac:dyDescent="0.2">
      <c r="A253" s="208" t="s">
        <v>433</v>
      </c>
      <c r="B253" s="209"/>
      <c r="C253" s="209"/>
      <c r="D253" s="181">
        <v>181646</v>
      </c>
      <c r="E253" s="58">
        <v>165881</v>
      </c>
      <c r="F253" s="58">
        <v>90665</v>
      </c>
      <c r="G253" s="58">
        <v>75789</v>
      </c>
      <c r="H253" s="58">
        <v>75527</v>
      </c>
      <c r="I253" s="58">
        <v>68131</v>
      </c>
    </row>
    <row r="254" spans="1:9" ht="15" customHeight="1" x14ac:dyDescent="0.2">
      <c r="A254" s="208" t="s">
        <v>434</v>
      </c>
      <c r="B254" s="209"/>
      <c r="C254" s="209"/>
      <c r="D254" s="181">
        <v>65681</v>
      </c>
      <c r="E254" s="58">
        <v>62493</v>
      </c>
      <c r="F254" s="58">
        <v>143016</v>
      </c>
      <c r="G254" s="58">
        <v>125353</v>
      </c>
      <c r="H254" s="58">
        <v>11679</v>
      </c>
      <c r="I254" s="58">
        <v>10823</v>
      </c>
    </row>
    <row r="255" spans="1:9" ht="15" customHeight="1" x14ac:dyDescent="0.2">
      <c r="A255" s="208" t="s">
        <v>435</v>
      </c>
      <c r="B255" s="209"/>
      <c r="C255" s="209"/>
      <c r="D255" s="181">
        <v>138728</v>
      </c>
      <c r="E255" s="58">
        <v>130211</v>
      </c>
      <c r="F255" s="58">
        <v>0</v>
      </c>
      <c r="G255" s="58">
        <v>0</v>
      </c>
      <c r="H255" s="58">
        <v>67224</v>
      </c>
      <c r="I255" s="58">
        <v>63122</v>
      </c>
    </row>
    <row r="256" spans="1:9" x14ac:dyDescent="0.2">
      <c r="A256" s="208" t="s">
        <v>436</v>
      </c>
      <c r="B256" s="209"/>
      <c r="C256" s="209"/>
      <c r="D256" s="181">
        <v>90115</v>
      </c>
      <c r="E256" s="58">
        <v>83777</v>
      </c>
      <c r="F256" s="58">
        <v>0</v>
      </c>
      <c r="G256" s="58">
        <v>0</v>
      </c>
      <c r="H256" s="58">
        <v>51824</v>
      </c>
      <c r="I256" s="58">
        <v>48379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134626</v>
      </c>
      <c r="E259" s="78">
        <f>SUM(E260:E299)</f>
        <v>141539</v>
      </c>
      <c r="F259" s="83">
        <v>2183.0300000000002</v>
      </c>
      <c r="G259" s="83">
        <v>2295.11</v>
      </c>
      <c r="H259" s="84">
        <f>IF(D259&gt;0,E259/D259-1,"N/A")</f>
        <v>5.134966499784599E-2</v>
      </c>
      <c r="I259" s="84">
        <f>IF(F259&gt;0,G259/F259-1,"N/A")</f>
        <v>5.1341484084048261E-2</v>
      </c>
    </row>
    <row r="260" spans="1:9" ht="15.75" customHeight="1" x14ac:dyDescent="0.2">
      <c r="A260" s="138" t="s">
        <v>212</v>
      </c>
      <c r="B260" s="106"/>
      <c r="C260" s="107"/>
      <c r="D260" s="58">
        <v>1561</v>
      </c>
      <c r="E260" s="58">
        <v>1682</v>
      </c>
      <c r="F260" s="81">
        <v>25.31</v>
      </c>
      <c r="G260" s="81">
        <v>27.27</v>
      </c>
      <c r="H260" s="62">
        <f>IF(D260&gt;0,E260/D260-1,"N/A")</f>
        <v>7.7514413837283858E-2</v>
      </c>
      <c r="I260" s="62">
        <f>IF(F260&gt;0,G260/F260-1,"N/A")</f>
        <v>7.7439747135519488E-2</v>
      </c>
    </row>
    <row r="261" spans="1:9" ht="15.75" customHeight="1" x14ac:dyDescent="0.2">
      <c r="A261" s="139" t="s">
        <v>290</v>
      </c>
      <c r="B261" s="108"/>
      <c r="C261" s="109"/>
      <c r="D261" s="60">
        <v>10784</v>
      </c>
      <c r="E261" s="60">
        <v>12248</v>
      </c>
      <c r="F261" s="82">
        <v>174.87</v>
      </c>
      <c r="G261" s="82">
        <v>198.61</v>
      </c>
      <c r="H261" s="63">
        <f>IF(D261&gt;0,E261/D261-1,"N/A")</f>
        <v>0.1357566765578635</v>
      </c>
      <c r="I261" s="63">
        <f>IF(F261&gt;0,G261/F261-1,"N/A")</f>
        <v>0.13575799165094082</v>
      </c>
    </row>
    <row r="262" spans="1:9" ht="15.75" customHeight="1" x14ac:dyDescent="0.2">
      <c r="A262" s="138" t="s">
        <v>213</v>
      </c>
      <c r="B262" s="106"/>
      <c r="C262" s="107"/>
      <c r="D262" s="58">
        <v>1422</v>
      </c>
      <c r="E262" s="58">
        <v>1512</v>
      </c>
      <c r="F262" s="81">
        <v>23.06</v>
      </c>
      <c r="G262" s="81">
        <v>24.52</v>
      </c>
      <c r="H262" s="62">
        <f t="shared" ref="H262:H299" si="9">IF(D262&gt;0,E262/D262-1,"N/A")</f>
        <v>6.3291139240506222E-2</v>
      </c>
      <c r="I262" s="62">
        <f t="shared" ref="I262:I299" si="10">IF(F262&gt;0,G262/F262-1,"N/A")</f>
        <v>6.3313096270598557E-2</v>
      </c>
    </row>
    <row r="263" spans="1:9" ht="15.75" customHeight="1" x14ac:dyDescent="0.2">
      <c r="A263" s="139" t="s">
        <v>214</v>
      </c>
      <c r="B263" s="108"/>
      <c r="C263" s="109"/>
      <c r="D263" s="60">
        <v>291</v>
      </c>
      <c r="E263" s="60">
        <v>505</v>
      </c>
      <c r="F263" s="82">
        <v>4.72</v>
      </c>
      <c r="G263" s="82">
        <v>8.19</v>
      </c>
      <c r="H263" s="63">
        <f t="shared" si="9"/>
        <v>0.73539518900343648</v>
      </c>
      <c r="I263" s="63">
        <f t="shared" si="10"/>
        <v>0.73516949152542366</v>
      </c>
    </row>
    <row r="264" spans="1:9" ht="15.75" customHeight="1" x14ac:dyDescent="0.2">
      <c r="A264" s="138" t="s">
        <v>211</v>
      </c>
      <c r="B264" s="106"/>
      <c r="C264" s="107"/>
      <c r="D264" s="58">
        <v>3693</v>
      </c>
      <c r="E264" s="58">
        <v>4196</v>
      </c>
      <c r="F264" s="81">
        <v>59.88</v>
      </c>
      <c r="G264" s="81">
        <v>68.040000000000006</v>
      </c>
      <c r="H264" s="62">
        <f t="shared" si="9"/>
        <v>0.1362036284863255</v>
      </c>
      <c r="I264" s="62">
        <f t="shared" si="10"/>
        <v>0.1362725450901805</v>
      </c>
    </row>
    <row r="265" spans="1:9" ht="15.75" customHeight="1" x14ac:dyDescent="0.2">
      <c r="A265" s="139" t="s">
        <v>291</v>
      </c>
      <c r="B265" s="108"/>
      <c r="C265" s="109"/>
      <c r="D265" s="60">
        <v>202</v>
      </c>
      <c r="E265" s="60">
        <v>207</v>
      </c>
      <c r="F265" s="82">
        <v>3.28</v>
      </c>
      <c r="G265" s="82">
        <v>3.36</v>
      </c>
      <c r="H265" s="63">
        <f t="shared" si="9"/>
        <v>2.4752475247524774E-2</v>
      </c>
      <c r="I265" s="63">
        <f t="shared" si="10"/>
        <v>2.4390243902439046E-2</v>
      </c>
    </row>
    <row r="266" spans="1:9" ht="15.75" customHeight="1" x14ac:dyDescent="0.2">
      <c r="A266" s="138" t="s">
        <v>236</v>
      </c>
      <c r="B266" s="106"/>
      <c r="C266" s="107"/>
      <c r="D266" s="58">
        <v>30811</v>
      </c>
      <c r="E266" s="58">
        <v>31219</v>
      </c>
      <c r="F266" s="81">
        <v>499.62</v>
      </c>
      <c r="G266" s="81">
        <v>506.23</v>
      </c>
      <c r="H266" s="62">
        <f t="shared" si="9"/>
        <v>1.3242023952484416E-2</v>
      </c>
      <c r="I266" s="62">
        <f t="shared" si="10"/>
        <v>1.3230054841679717E-2</v>
      </c>
    </row>
    <row r="267" spans="1:9" ht="15.75" customHeight="1" x14ac:dyDescent="0.2">
      <c r="A267" s="139" t="s">
        <v>292</v>
      </c>
      <c r="B267" s="108"/>
      <c r="C267" s="109"/>
      <c r="D267" s="60">
        <v>2082</v>
      </c>
      <c r="E267" s="60">
        <v>2240</v>
      </c>
      <c r="F267" s="82">
        <v>33.76</v>
      </c>
      <c r="G267" s="82">
        <v>36.32</v>
      </c>
      <c r="H267" s="63">
        <f t="shared" si="9"/>
        <v>7.5888568683957658E-2</v>
      </c>
      <c r="I267" s="63">
        <f t="shared" si="10"/>
        <v>7.5829383886256041E-2</v>
      </c>
    </row>
    <row r="268" spans="1:9" ht="15.75" x14ac:dyDescent="0.2">
      <c r="A268" s="138" t="s">
        <v>293</v>
      </c>
      <c r="B268" s="106"/>
      <c r="C268" s="107"/>
      <c r="D268" s="58">
        <v>41</v>
      </c>
      <c r="E268" s="58">
        <v>57</v>
      </c>
      <c r="F268" s="81">
        <v>0.66</v>
      </c>
      <c r="G268" s="81">
        <v>0.92</v>
      </c>
      <c r="H268" s="62">
        <f t="shared" si="9"/>
        <v>0.39024390243902429</v>
      </c>
      <c r="I268" s="62">
        <f t="shared" si="10"/>
        <v>0.39393939393939403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11624</v>
      </c>
      <c r="E270" s="58">
        <v>13941</v>
      </c>
      <c r="F270" s="81">
        <v>188.49</v>
      </c>
      <c r="G270" s="81">
        <v>226.06</v>
      </c>
      <c r="H270" s="62">
        <f t="shared" si="9"/>
        <v>0.19932897453544385</v>
      </c>
      <c r="I270" s="62">
        <f t="shared" si="10"/>
        <v>0.19932091888163828</v>
      </c>
    </row>
    <row r="271" spans="1:9" ht="15.75" x14ac:dyDescent="0.2">
      <c r="A271" s="139" t="s">
        <v>295</v>
      </c>
      <c r="B271" s="108"/>
      <c r="C271" s="109"/>
      <c r="D271" s="60">
        <v>1274</v>
      </c>
      <c r="E271" s="60">
        <v>1480</v>
      </c>
      <c r="F271" s="82">
        <v>20.66</v>
      </c>
      <c r="G271" s="82">
        <v>24</v>
      </c>
      <c r="H271" s="63">
        <f t="shared" si="9"/>
        <v>0.16169544740973318</v>
      </c>
      <c r="I271" s="63">
        <f t="shared" si="10"/>
        <v>0.16166505324298153</v>
      </c>
    </row>
    <row r="272" spans="1:9" ht="15.75" customHeight="1" x14ac:dyDescent="0.2">
      <c r="A272" s="138" t="s">
        <v>296</v>
      </c>
      <c r="B272" s="106"/>
      <c r="C272" s="107"/>
      <c r="D272" s="58">
        <v>234</v>
      </c>
      <c r="E272" s="58">
        <v>355</v>
      </c>
      <c r="F272" s="81">
        <v>3.79</v>
      </c>
      <c r="G272" s="81">
        <v>5.76</v>
      </c>
      <c r="H272" s="62">
        <f t="shared" si="9"/>
        <v>0.51709401709401703</v>
      </c>
      <c r="I272" s="62">
        <f t="shared" si="10"/>
        <v>0.51978891820580464</v>
      </c>
    </row>
    <row r="273" spans="1:9" ht="15.75" customHeight="1" x14ac:dyDescent="0.2">
      <c r="A273" s="139" t="s">
        <v>297</v>
      </c>
      <c r="B273" s="108"/>
      <c r="C273" s="109"/>
      <c r="D273" s="60">
        <v>47</v>
      </c>
      <c r="E273" s="60">
        <v>92</v>
      </c>
      <c r="F273" s="82">
        <v>0.76</v>
      </c>
      <c r="G273" s="82">
        <v>1.49</v>
      </c>
      <c r="H273" s="63">
        <f t="shared" si="9"/>
        <v>0.95744680851063824</v>
      </c>
      <c r="I273" s="63">
        <f t="shared" si="10"/>
        <v>0.96052631578947367</v>
      </c>
    </row>
    <row r="274" spans="1:9" ht="15.75" customHeight="1" x14ac:dyDescent="0.2">
      <c r="A274" s="138" t="s">
        <v>298</v>
      </c>
      <c r="B274" s="106"/>
      <c r="C274" s="107"/>
      <c r="D274" s="58">
        <v>3</v>
      </c>
      <c r="E274" s="58">
        <v>1</v>
      </c>
      <c r="F274" s="81">
        <v>0.05</v>
      </c>
      <c r="G274" s="81">
        <v>0.02</v>
      </c>
      <c r="H274" s="62">
        <f t="shared" si="9"/>
        <v>-0.66666666666666674</v>
      </c>
      <c r="I274" s="62">
        <f t="shared" si="10"/>
        <v>-0.60000000000000009</v>
      </c>
    </row>
    <row r="275" spans="1:9" ht="15.75" customHeight="1" x14ac:dyDescent="0.2">
      <c r="A275" s="139" t="s">
        <v>320</v>
      </c>
      <c r="B275" s="108"/>
      <c r="C275" s="109"/>
      <c r="D275" s="60">
        <v>25</v>
      </c>
      <c r="E275" s="60">
        <v>33</v>
      </c>
      <c r="F275" s="82">
        <v>0.41</v>
      </c>
      <c r="G275" s="82">
        <v>0.54</v>
      </c>
      <c r="H275" s="63">
        <f t="shared" si="9"/>
        <v>0.32000000000000006</v>
      </c>
      <c r="I275" s="63">
        <f t="shared" si="10"/>
        <v>0.31707317073170738</v>
      </c>
    </row>
    <row r="276" spans="1:9" ht="15.75" x14ac:dyDescent="0.2">
      <c r="A276" s="138" t="s">
        <v>299</v>
      </c>
      <c r="B276" s="106"/>
      <c r="C276" s="107"/>
      <c r="D276" s="58">
        <v>78</v>
      </c>
      <c r="E276" s="58">
        <v>97</v>
      </c>
      <c r="F276" s="81">
        <v>1.26</v>
      </c>
      <c r="G276" s="81">
        <v>1.57</v>
      </c>
      <c r="H276" s="62">
        <f t="shared" si="9"/>
        <v>0.24358974358974361</v>
      </c>
      <c r="I276" s="62">
        <f t="shared" si="10"/>
        <v>0.24603174603174605</v>
      </c>
    </row>
    <row r="277" spans="1:9" ht="15.75" x14ac:dyDescent="0.2">
      <c r="A277" s="139" t="s">
        <v>300</v>
      </c>
      <c r="B277" s="108"/>
      <c r="C277" s="109"/>
      <c r="D277" s="60">
        <v>818</v>
      </c>
      <c r="E277" s="60">
        <v>876</v>
      </c>
      <c r="F277" s="82">
        <v>13.26</v>
      </c>
      <c r="G277" s="82">
        <v>14.2</v>
      </c>
      <c r="H277" s="63">
        <f t="shared" si="9"/>
        <v>7.0904645476772554E-2</v>
      </c>
      <c r="I277" s="63">
        <f t="shared" si="10"/>
        <v>7.0889894419306154E-2</v>
      </c>
    </row>
    <row r="278" spans="1:9" ht="15.75" x14ac:dyDescent="0.2">
      <c r="A278" s="138" t="s">
        <v>301</v>
      </c>
      <c r="B278" s="106"/>
      <c r="C278" s="107"/>
      <c r="D278" s="58">
        <v>286</v>
      </c>
      <c r="E278" s="58">
        <v>368</v>
      </c>
      <c r="F278" s="81">
        <v>4.6399999999999997</v>
      </c>
      <c r="G278" s="81">
        <v>5.97</v>
      </c>
      <c r="H278" s="62">
        <f t="shared" si="9"/>
        <v>0.28671328671328666</v>
      </c>
      <c r="I278" s="62">
        <f t="shared" si="10"/>
        <v>0.28663793103448287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0</v>
      </c>
      <c r="E280" s="58">
        <v>1</v>
      </c>
      <c r="F280" s="81">
        <v>0</v>
      </c>
      <c r="G280" s="81">
        <v>0.02</v>
      </c>
      <c r="H280" s="62" t="str">
        <f t="shared" si="9"/>
        <v>N/A</v>
      </c>
      <c r="I280" s="62" t="str">
        <f t="shared" si="10"/>
        <v>N/A</v>
      </c>
    </row>
    <row r="281" spans="1:9" ht="15.75" x14ac:dyDescent="0.2">
      <c r="A281" s="139" t="s">
        <v>304</v>
      </c>
      <c r="B281" s="108"/>
      <c r="C281" s="109"/>
      <c r="D281" s="60">
        <v>23</v>
      </c>
      <c r="E281" s="60">
        <v>26</v>
      </c>
      <c r="F281" s="82">
        <v>0.37</v>
      </c>
      <c r="G281" s="82">
        <v>0.42</v>
      </c>
      <c r="H281" s="63">
        <f t="shared" si="9"/>
        <v>0.13043478260869557</v>
      </c>
      <c r="I281" s="63">
        <f t="shared" si="10"/>
        <v>0.13513513513513509</v>
      </c>
    </row>
    <row r="282" spans="1:9" ht="15.75" x14ac:dyDescent="0.2">
      <c r="A282" s="138" t="s">
        <v>305</v>
      </c>
      <c r="B282" s="106"/>
      <c r="C282" s="107"/>
      <c r="D282" s="58">
        <v>30</v>
      </c>
      <c r="E282" s="58">
        <v>22</v>
      </c>
      <c r="F282" s="81">
        <v>0.49</v>
      </c>
      <c r="G282" s="81">
        <v>0.36</v>
      </c>
      <c r="H282" s="62">
        <f t="shared" si="9"/>
        <v>-0.26666666666666672</v>
      </c>
      <c r="I282" s="62">
        <f t="shared" si="10"/>
        <v>-0.26530612244897955</v>
      </c>
    </row>
    <row r="283" spans="1:9" ht="15.75" x14ac:dyDescent="0.2">
      <c r="A283" s="139" t="s">
        <v>306</v>
      </c>
      <c r="B283" s="108"/>
      <c r="C283" s="109"/>
      <c r="D283" s="60">
        <v>3673</v>
      </c>
      <c r="E283" s="60">
        <v>3494</v>
      </c>
      <c r="F283" s="82">
        <v>59.56</v>
      </c>
      <c r="G283" s="82">
        <v>56.66</v>
      </c>
      <c r="H283" s="63">
        <f t="shared" si="9"/>
        <v>-4.8734004900626182E-2</v>
      </c>
      <c r="I283" s="63">
        <f t="shared" si="10"/>
        <v>-4.8690396239086775E-2</v>
      </c>
    </row>
    <row r="284" spans="1:9" ht="15.75" x14ac:dyDescent="0.2">
      <c r="A284" s="138" t="s">
        <v>237</v>
      </c>
      <c r="B284" s="106"/>
      <c r="C284" s="107"/>
      <c r="D284" s="58">
        <v>12489</v>
      </c>
      <c r="E284" s="58">
        <v>13637</v>
      </c>
      <c r="F284" s="81">
        <v>202.52</v>
      </c>
      <c r="G284" s="81">
        <v>221.13</v>
      </c>
      <c r="H284" s="62">
        <f t="shared" si="9"/>
        <v>9.1920890383537568E-2</v>
      </c>
      <c r="I284" s="62">
        <f t="shared" si="10"/>
        <v>9.1892158799130819E-2</v>
      </c>
    </row>
    <row r="285" spans="1:9" ht="15.75" x14ac:dyDescent="0.2">
      <c r="A285" s="139" t="s">
        <v>321</v>
      </c>
      <c r="B285" s="108"/>
      <c r="C285" s="109"/>
      <c r="D285" s="60">
        <v>763</v>
      </c>
      <c r="E285" s="60">
        <v>892</v>
      </c>
      <c r="F285" s="82">
        <v>12.37</v>
      </c>
      <c r="G285" s="82">
        <v>14.46</v>
      </c>
      <c r="H285" s="63">
        <f t="shared" si="9"/>
        <v>0.16906946264744427</v>
      </c>
      <c r="I285" s="63">
        <f t="shared" si="10"/>
        <v>0.1689571544058206</v>
      </c>
    </row>
    <row r="286" spans="1:9" ht="15.75" x14ac:dyDescent="0.2">
      <c r="A286" s="138" t="s">
        <v>307</v>
      </c>
      <c r="B286" s="106"/>
      <c r="C286" s="107"/>
      <c r="D286" s="58">
        <v>0</v>
      </c>
      <c r="E286" s="58">
        <v>0</v>
      </c>
      <c r="F286" s="81">
        <v>0</v>
      </c>
      <c r="G286" s="81">
        <v>0</v>
      </c>
      <c r="H286" s="62" t="str">
        <f t="shared" si="9"/>
        <v>N/A</v>
      </c>
      <c r="I286" s="62" t="str">
        <f t="shared" si="10"/>
        <v>N/A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10</v>
      </c>
      <c r="E288" s="58">
        <v>8</v>
      </c>
      <c r="F288" s="81">
        <v>0.16</v>
      </c>
      <c r="G288" s="81">
        <v>0.13</v>
      </c>
      <c r="H288" s="62">
        <f t="shared" si="9"/>
        <v>-0.19999999999999996</v>
      </c>
      <c r="I288" s="62">
        <f t="shared" si="10"/>
        <v>-0.1875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1</v>
      </c>
      <c r="F289" s="82">
        <v>0.02</v>
      </c>
      <c r="G289" s="82">
        <v>0.02</v>
      </c>
      <c r="H289" s="63">
        <f t="shared" si="9"/>
        <v>0</v>
      </c>
      <c r="I289" s="63">
        <f t="shared" si="10"/>
        <v>0</v>
      </c>
    </row>
    <row r="290" spans="1:9" ht="15.75" x14ac:dyDescent="0.2">
      <c r="A290" s="138" t="s">
        <v>310</v>
      </c>
      <c r="B290" s="106"/>
      <c r="C290" s="107"/>
      <c r="D290" s="58">
        <v>414</v>
      </c>
      <c r="E290" s="58">
        <v>457</v>
      </c>
      <c r="F290" s="81">
        <v>6.71</v>
      </c>
      <c r="G290" s="81">
        <v>7.41</v>
      </c>
      <c r="H290" s="62">
        <f t="shared" si="9"/>
        <v>0.10386473429951693</v>
      </c>
      <c r="I290" s="62">
        <f t="shared" si="10"/>
        <v>0.10432190760059612</v>
      </c>
    </row>
    <row r="291" spans="1:9" ht="15.75" x14ac:dyDescent="0.2">
      <c r="A291" s="139" t="s">
        <v>216</v>
      </c>
      <c r="B291" s="108"/>
      <c r="C291" s="109"/>
      <c r="D291" s="60">
        <v>9912</v>
      </c>
      <c r="E291" s="60">
        <v>11293</v>
      </c>
      <c r="F291" s="82">
        <v>160.72999999999999</v>
      </c>
      <c r="G291" s="82">
        <v>183.12</v>
      </c>
      <c r="H291" s="63">
        <f t="shared" si="9"/>
        <v>0.13932606941081516</v>
      </c>
      <c r="I291" s="63">
        <f t="shared" si="10"/>
        <v>0.13930193492191889</v>
      </c>
    </row>
    <row r="292" spans="1:9" ht="15.75" x14ac:dyDescent="0.2">
      <c r="A292" s="138" t="s">
        <v>311</v>
      </c>
      <c r="B292" s="106"/>
      <c r="C292" s="107"/>
      <c r="D292" s="58">
        <v>6</v>
      </c>
      <c r="E292" s="58">
        <v>9</v>
      </c>
      <c r="F292" s="81">
        <v>0.1</v>
      </c>
      <c r="G292" s="81">
        <v>0.15</v>
      </c>
      <c r="H292" s="62">
        <f t="shared" si="9"/>
        <v>0.5</v>
      </c>
      <c r="I292" s="62">
        <f t="shared" si="10"/>
        <v>0.49999999999999978</v>
      </c>
    </row>
    <row r="293" spans="1:9" ht="15.75" x14ac:dyDescent="0.2">
      <c r="A293" s="139" t="s">
        <v>312</v>
      </c>
      <c r="B293" s="108"/>
      <c r="C293" s="109"/>
      <c r="D293" s="60">
        <v>162</v>
      </c>
      <c r="E293" s="60">
        <v>136</v>
      </c>
      <c r="F293" s="82">
        <v>2.63</v>
      </c>
      <c r="G293" s="82">
        <v>2.21</v>
      </c>
      <c r="H293" s="63">
        <f t="shared" si="9"/>
        <v>-0.16049382716049387</v>
      </c>
      <c r="I293" s="63">
        <f t="shared" si="10"/>
        <v>-0.15969581749049433</v>
      </c>
    </row>
    <row r="294" spans="1:9" ht="15.75" x14ac:dyDescent="0.2">
      <c r="A294" s="138" t="s">
        <v>313</v>
      </c>
      <c r="B294" s="106"/>
      <c r="C294" s="107"/>
      <c r="D294" s="58">
        <v>43</v>
      </c>
      <c r="E294" s="58">
        <v>3</v>
      </c>
      <c r="F294" s="81">
        <v>0.7</v>
      </c>
      <c r="G294" s="81">
        <v>0.05</v>
      </c>
      <c r="H294" s="62">
        <f t="shared" si="9"/>
        <v>-0.93023255813953487</v>
      </c>
      <c r="I294" s="62">
        <f t="shared" si="10"/>
        <v>-0.9285714285714286</v>
      </c>
    </row>
    <row r="295" spans="1:9" ht="15.75" x14ac:dyDescent="0.2">
      <c r="A295" s="139" t="s">
        <v>314</v>
      </c>
      <c r="B295" s="108"/>
      <c r="C295" s="109"/>
      <c r="D295" s="60">
        <v>6</v>
      </c>
      <c r="E295" s="60">
        <v>9</v>
      </c>
      <c r="F295" s="82">
        <v>0.1</v>
      </c>
      <c r="G295" s="82">
        <v>0.15</v>
      </c>
      <c r="H295" s="63">
        <f t="shared" si="9"/>
        <v>0.5</v>
      </c>
      <c r="I295" s="63">
        <f t="shared" si="10"/>
        <v>0.49999999999999978</v>
      </c>
    </row>
    <row r="296" spans="1:9" ht="15.75" x14ac:dyDescent="0.2">
      <c r="A296" s="138" t="s">
        <v>315</v>
      </c>
      <c r="B296" s="106"/>
      <c r="C296" s="107"/>
      <c r="D296" s="58">
        <v>220</v>
      </c>
      <c r="E296" s="58">
        <v>244</v>
      </c>
      <c r="F296" s="81">
        <v>3.57</v>
      </c>
      <c r="G296" s="81">
        <v>3.96</v>
      </c>
      <c r="H296" s="62">
        <f t="shared" si="9"/>
        <v>0.10909090909090913</v>
      </c>
      <c r="I296" s="62">
        <f t="shared" si="10"/>
        <v>0.10924369747899165</v>
      </c>
    </row>
    <row r="297" spans="1:9" ht="15.75" x14ac:dyDescent="0.2">
      <c r="A297" s="139" t="s">
        <v>316</v>
      </c>
      <c r="B297" s="108"/>
      <c r="C297" s="109"/>
      <c r="D297" s="60">
        <v>575</v>
      </c>
      <c r="E297" s="60">
        <v>721</v>
      </c>
      <c r="F297" s="82">
        <v>9.32</v>
      </c>
      <c r="G297" s="82">
        <v>11.69</v>
      </c>
      <c r="H297" s="63">
        <f t="shared" si="9"/>
        <v>0.25391304347826082</v>
      </c>
      <c r="I297" s="63">
        <f t="shared" si="10"/>
        <v>0.2542918454935621</v>
      </c>
    </row>
    <row r="298" spans="1:9" ht="15.75" x14ac:dyDescent="0.2">
      <c r="A298" s="138" t="s">
        <v>317</v>
      </c>
      <c r="B298" s="106"/>
      <c r="C298" s="107"/>
      <c r="D298" s="58">
        <v>23976</v>
      </c>
      <c r="E298" s="58">
        <v>22148</v>
      </c>
      <c r="F298" s="81">
        <v>388.78</v>
      </c>
      <c r="G298" s="81">
        <v>359.14</v>
      </c>
      <c r="H298" s="62">
        <f t="shared" si="9"/>
        <v>-7.6242909576242912E-2</v>
      </c>
      <c r="I298" s="62">
        <f t="shared" si="10"/>
        <v>-7.6238489634240403E-2</v>
      </c>
    </row>
    <row r="299" spans="1:9" ht="15.75" x14ac:dyDescent="0.2">
      <c r="A299" s="139" t="s">
        <v>318</v>
      </c>
      <c r="B299" s="108"/>
      <c r="C299" s="109"/>
      <c r="D299" s="60">
        <v>17047</v>
      </c>
      <c r="E299" s="60">
        <v>17329</v>
      </c>
      <c r="F299" s="82">
        <v>276.43</v>
      </c>
      <c r="G299" s="82">
        <v>281</v>
      </c>
      <c r="H299" s="63">
        <f t="shared" si="9"/>
        <v>1.6542500146653261E-2</v>
      </c>
      <c r="I299" s="63">
        <f t="shared" si="10"/>
        <v>1.6532214303802029E-2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938894</v>
      </c>
      <c r="C384" s="166">
        <f>B384/B$403</f>
        <v>0.40466377005606885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381483</v>
      </c>
      <c r="C385" s="166">
        <f>B385/B$403</f>
        <v>0.1644193583006168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704076</v>
      </c>
      <c r="C386" s="166">
        <f>B386/B$403</f>
        <v>0.30345709799614945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223058</v>
      </c>
      <c r="C387" s="166">
        <f>B387/B$403</f>
        <v>9.6138106347645857E-2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1655</v>
      </c>
      <c r="C388" s="166">
        <f>B388/B$403</f>
        <v>7.1330580389564104E-4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884143</v>
      </c>
      <c r="E389" s="166">
        <f>D389/D$403</f>
        <v>0.38393492226575288</v>
      </c>
      <c r="F389" s="165">
        <v>889176</v>
      </c>
      <c r="G389" s="166">
        <f>F389/F$403</f>
        <v>0.38662465220452003</v>
      </c>
      <c r="H389" s="165">
        <v>819229</v>
      </c>
      <c r="I389" s="166">
        <f t="shared" ref="I389:I396" si="11">H389/H$403</f>
        <v>0.41910556461630077</v>
      </c>
    </row>
    <row r="390" spans="1:9" ht="15.75" x14ac:dyDescent="0.25">
      <c r="A390" s="161" t="s">
        <v>345</v>
      </c>
      <c r="B390" s="167"/>
      <c r="C390" s="167"/>
      <c r="D390" s="165">
        <v>322408</v>
      </c>
      <c r="E390" s="166">
        <f t="shared" ref="E390:E397" si="12">D390/D$403</f>
        <v>0.14000415138485162</v>
      </c>
      <c r="F390" s="165">
        <v>333253</v>
      </c>
      <c r="G390" s="166">
        <f t="shared" ref="G390:G397" si="13">F390/F$403</f>
        <v>0.14490249986629522</v>
      </c>
      <c r="H390" s="165">
        <v>236830</v>
      </c>
      <c r="I390" s="166">
        <f t="shared" si="11"/>
        <v>0.12115876130859443</v>
      </c>
    </row>
    <row r="391" spans="1:9" ht="15.75" x14ac:dyDescent="0.25">
      <c r="A391" s="161" t="s">
        <v>346</v>
      </c>
      <c r="B391" s="167"/>
      <c r="C391" s="167"/>
      <c r="D391" s="165">
        <v>65126</v>
      </c>
      <c r="E391" s="166">
        <f t="shared" si="12"/>
        <v>2.8280657933704642E-2</v>
      </c>
      <c r="F391" s="165">
        <v>66332</v>
      </c>
      <c r="G391" s="166">
        <f t="shared" si="13"/>
        <v>2.8841968777868751E-2</v>
      </c>
      <c r="H391" s="165">
        <v>43039</v>
      </c>
      <c r="I391" s="166">
        <f t="shared" si="11"/>
        <v>2.2018122399867397E-2</v>
      </c>
    </row>
    <row r="392" spans="1:9" ht="15.75" x14ac:dyDescent="0.25">
      <c r="A392" s="161" t="s">
        <v>347</v>
      </c>
      <c r="B392" s="167"/>
      <c r="C392" s="167"/>
      <c r="D392" s="165">
        <v>190268</v>
      </c>
      <c r="E392" s="166">
        <f t="shared" si="12"/>
        <v>8.2622980433776291E-2</v>
      </c>
      <c r="F392" s="165">
        <v>185560</v>
      </c>
      <c r="G392" s="166">
        <f t="shared" si="13"/>
        <v>8.0683768413756934E-2</v>
      </c>
      <c r="H392" s="165">
        <v>105963</v>
      </c>
      <c r="I392" s="166">
        <f t="shared" si="11"/>
        <v>5.4209119725299126E-2</v>
      </c>
    </row>
    <row r="393" spans="1:9" ht="15.75" x14ac:dyDescent="0.25">
      <c r="A393" s="161" t="s">
        <v>348</v>
      </c>
      <c r="B393" s="167"/>
      <c r="C393" s="167"/>
      <c r="D393" s="165">
        <v>52480</v>
      </c>
      <c r="E393" s="166">
        <f t="shared" si="12"/>
        <v>2.2789192156140704E-2</v>
      </c>
      <c r="F393" s="165">
        <v>51854</v>
      </c>
      <c r="G393" s="166">
        <f t="shared" si="13"/>
        <v>2.2546756452505669E-2</v>
      </c>
      <c r="H393" s="165">
        <v>36715</v>
      </c>
      <c r="I393" s="166">
        <f t="shared" si="11"/>
        <v>1.8782856569881538E-2</v>
      </c>
    </row>
    <row r="394" spans="1:9" ht="15.75" x14ac:dyDescent="0.25">
      <c r="A394" s="161" t="s">
        <v>349</v>
      </c>
      <c r="B394" s="167"/>
      <c r="C394" s="167"/>
      <c r="D394" s="165">
        <v>65398</v>
      </c>
      <c r="E394" s="166">
        <f t="shared" si="12"/>
        <v>2.8398772649148054E-2</v>
      </c>
      <c r="F394" s="165">
        <v>61922</v>
      </c>
      <c r="G394" s="166">
        <f t="shared" si="13"/>
        <v>2.692444658178841E-2</v>
      </c>
      <c r="H394" s="165">
        <v>84980</v>
      </c>
      <c r="I394" s="166">
        <f t="shared" si="11"/>
        <v>4.347452407213763E-2</v>
      </c>
    </row>
    <row r="395" spans="1:9" ht="15.75" x14ac:dyDescent="0.25">
      <c r="A395" s="161" t="s">
        <v>350</v>
      </c>
      <c r="B395" s="167"/>
      <c r="C395" s="167"/>
      <c r="D395" s="165">
        <v>494711</v>
      </c>
      <c r="E395" s="166">
        <f t="shared" si="12"/>
        <v>0.21482591541075696</v>
      </c>
      <c r="F395" s="165">
        <v>479591</v>
      </c>
      <c r="G395" s="166">
        <f t="shared" si="13"/>
        <v>0.20853206066674987</v>
      </c>
      <c r="H395" s="165">
        <v>470306</v>
      </c>
      <c r="I395" s="166">
        <f t="shared" si="11"/>
        <v>0.24060166531267074</v>
      </c>
    </row>
    <row r="396" spans="1:9" ht="15.75" x14ac:dyDescent="0.25">
      <c r="A396" s="161" t="s">
        <v>351</v>
      </c>
      <c r="B396" s="167"/>
      <c r="C396" s="167"/>
      <c r="D396" s="165">
        <v>43161</v>
      </c>
      <c r="E396" s="166">
        <f t="shared" si="12"/>
        <v>1.8742460416371742E-2</v>
      </c>
      <c r="F396" s="165">
        <v>39618</v>
      </c>
      <c r="G396" s="166">
        <f t="shared" si="13"/>
        <v>1.7226393279889105E-2</v>
      </c>
      <c r="H396" s="165">
        <v>32479</v>
      </c>
      <c r="I396" s="166">
        <f t="shared" si="11"/>
        <v>1.661578097598209E-2</v>
      </c>
    </row>
    <row r="397" spans="1:9" ht="15.75" x14ac:dyDescent="0.25">
      <c r="A397" s="161" t="s">
        <v>352</v>
      </c>
      <c r="B397" s="167"/>
      <c r="C397" s="167"/>
      <c r="D397" s="165">
        <v>71500</v>
      </c>
      <c r="E397" s="166">
        <f t="shared" si="12"/>
        <v>3.104853733163225E-2</v>
      </c>
      <c r="F397" s="165">
        <v>72702</v>
      </c>
      <c r="G397" s="166">
        <f t="shared" si="13"/>
        <v>3.1611723061095907E-2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33343</v>
      </c>
      <c r="I398" s="166">
        <f>H398/H$403</f>
        <v>1.7057790728845435E-2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32898</v>
      </c>
      <c r="I399" s="166">
        <f>H399/H$403</f>
        <v>1.6830135242706327E-2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18442</v>
      </c>
      <c r="G400" s="166">
        <f>F400/F$403</f>
        <v>8.0188082403885828E-3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1848</v>
      </c>
      <c r="C401" s="166">
        <f>B401/B$403</f>
        <v>7.9648889764298765E-4</v>
      </c>
      <c r="D401" s="165">
        <v>1696</v>
      </c>
      <c r="E401" s="166">
        <f>D401/D$403</f>
        <v>7.3647999041186424E-4</v>
      </c>
      <c r="F401" s="165">
        <v>1590</v>
      </c>
      <c r="G401" s="166">
        <f>F401/F$403</f>
        <v>6.9135154008338826E-4</v>
      </c>
      <c r="H401" s="165">
        <v>1549</v>
      </c>
      <c r="I401" s="166">
        <f>H401/H$403</f>
        <v>7.9244572590893368E-4</v>
      </c>
    </row>
    <row r="402" spans="1:9" x14ac:dyDescent="0.2">
      <c r="A402" s="163" t="s">
        <v>356</v>
      </c>
      <c r="B402" s="165">
        <v>69169</v>
      </c>
      <c r="C402" s="166">
        <f>B402/B$403</f>
        <v>2.9811872597980418E-2</v>
      </c>
      <c r="D402" s="165">
        <v>111955</v>
      </c>
      <c r="E402" s="166">
        <f>D402/D$403</f>
        <v>4.8615930027452986E-2</v>
      </c>
      <c r="F402" s="165">
        <v>99803</v>
      </c>
      <c r="G402" s="166">
        <f>F402/F$403</f>
        <v>4.3395570915058114E-2</v>
      </c>
      <c r="H402" s="165">
        <v>57377</v>
      </c>
      <c r="I402" s="166">
        <f>H402/H$403</f>
        <v>2.9353233321805609E-2</v>
      </c>
    </row>
    <row r="403" spans="1:9" ht="15.75" x14ac:dyDescent="0.2">
      <c r="A403" s="140" t="s">
        <v>357</v>
      </c>
      <c r="B403" s="168">
        <f>SUM(B384:B388,B401:B402)</f>
        <v>2320183</v>
      </c>
      <c r="C403" s="169">
        <f>SUM(C384:C388,C401:C402)</f>
        <v>0.99999999999999989</v>
      </c>
      <c r="D403" s="168">
        <f>SUM(D389:D397,D400:D402)</f>
        <v>2302846</v>
      </c>
      <c r="E403" s="169">
        <f>SUM(E389:E397,E400:E402)</f>
        <v>0.99999999999999978</v>
      </c>
      <c r="F403" s="168">
        <f>SUM(F389:F397,F400:F402)</f>
        <v>2299843</v>
      </c>
      <c r="G403" s="169">
        <f>SUM(G389:G397,G400:G402)</f>
        <v>0.99999999999999989</v>
      </c>
      <c r="H403" s="168">
        <f>SUM(H389:H396,H398:H402)</f>
        <v>1954708</v>
      </c>
      <c r="I403" s="169">
        <f>SUM(I389:I396,I398:I402)</f>
        <v>1</v>
      </c>
    </row>
    <row r="404" spans="1:9" x14ac:dyDescent="0.2">
      <c r="A404" s="163" t="s">
        <v>358</v>
      </c>
      <c r="B404" s="165">
        <v>4359031</v>
      </c>
      <c r="C404" s="170"/>
      <c r="D404" s="165">
        <v>4358341</v>
      </c>
      <c r="E404" s="170"/>
      <c r="F404" s="165">
        <v>4359031</v>
      </c>
      <c r="G404" s="170"/>
      <c r="H404" s="165">
        <v>4418832</v>
      </c>
      <c r="I404" s="170"/>
    </row>
    <row r="405" spans="1:9" ht="15.75" x14ac:dyDescent="0.2">
      <c r="A405" s="140" t="s">
        <v>359</v>
      </c>
      <c r="B405" s="171">
        <f>B403/B404</f>
        <v>0.5322703600869092</v>
      </c>
      <c r="C405" s="169"/>
      <c r="D405" s="171">
        <f>D403/D404</f>
        <v>0.52837673784589134</v>
      </c>
      <c r="E405" s="169"/>
      <c r="F405" s="171">
        <f>F403/F404</f>
        <v>0.52760418542561405</v>
      </c>
      <c r="G405" s="169"/>
      <c r="H405" s="171">
        <f>H403/H404</f>
        <v>0.44235852370038053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817839</v>
      </c>
      <c r="D429" s="177">
        <f t="shared" ref="D429:D434" si="14">C429/$B$58</f>
        <v>0.13218304976265402</v>
      </c>
      <c r="E429" s="172">
        <v>358627</v>
      </c>
      <c r="F429" s="177">
        <f>E429/$C$58</f>
        <v>0.11946181606930262</v>
      </c>
      <c r="G429" s="172">
        <v>459212</v>
      </c>
      <c r="H429" s="177">
        <f>G429/$D$58</f>
        <v>0.14417289243702333</v>
      </c>
    </row>
    <row r="430" spans="1:8" x14ac:dyDescent="0.2">
      <c r="A430" s="258" t="s">
        <v>364</v>
      </c>
      <c r="B430" s="259"/>
      <c r="C430" s="165">
        <v>762430</v>
      </c>
      <c r="D430" s="178">
        <f t="shared" si="14"/>
        <v>0.1232275822387295</v>
      </c>
      <c r="E430" s="165">
        <v>329029</v>
      </c>
      <c r="F430" s="178">
        <f t="shared" ref="F430:F441" si="15">E430/$C$58</f>
        <v>0.10960246127443436</v>
      </c>
      <c r="G430" s="165">
        <v>433401</v>
      </c>
      <c r="H430" s="178">
        <f t="shared" ref="H430:H441" si="16">G430/$D$58</f>
        <v>0.13606934434443863</v>
      </c>
    </row>
    <row r="431" spans="1:8" x14ac:dyDescent="0.2">
      <c r="A431" s="258" t="s">
        <v>365</v>
      </c>
      <c r="B431" s="259"/>
      <c r="C431" s="165">
        <v>55409</v>
      </c>
      <c r="D431" s="178">
        <f t="shared" si="14"/>
        <v>8.9554675239245079E-3</v>
      </c>
      <c r="E431" s="165">
        <v>29598</v>
      </c>
      <c r="F431" s="178">
        <f t="shared" si="15"/>
        <v>9.8593547948682587E-3</v>
      </c>
      <c r="G431" s="165">
        <v>25811</v>
      </c>
      <c r="H431" s="178">
        <f t="shared" si="16"/>
        <v>8.1035480925847093E-3</v>
      </c>
    </row>
    <row r="432" spans="1:8" ht="15.75" x14ac:dyDescent="0.25">
      <c r="A432" s="256" t="s">
        <v>366</v>
      </c>
      <c r="B432" s="257"/>
      <c r="C432" s="172">
        <v>19602</v>
      </c>
      <c r="D432" s="177">
        <f t="shared" si="14"/>
        <v>3.1681689690116806E-3</v>
      </c>
      <c r="E432" s="172">
        <v>11672</v>
      </c>
      <c r="F432" s="177">
        <f t="shared" si="15"/>
        <v>3.8880461235793742E-3</v>
      </c>
      <c r="G432" s="172">
        <v>7930</v>
      </c>
      <c r="H432" s="177">
        <f t="shared" si="16"/>
        <v>2.4896802283598755E-3</v>
      </c>
    </row>
    <row r="433" spans="1:8" x14ac:dyDescent="0.2">
      <c r="A433" s="258" t="s">
        <v>364</v>
      </c>
      <c r="B433" s="259"/>
      <c r="C433" s="165">
        <v>1552</v>
      </c>
      <c r="D433" s="178">
        <f t="shared" si="14"/>
        <v>2.5084166105020548E-4</v>
      </c>
      <c r="E433" s="165">
        <v>967</v>
      </c>
      <c r="F433" s="178">
        <f t="shared" si="15"/>
        <v>3.221162269963378E-4</v>
      </c>
      <c r="G433" s="165">
        <v>585</v>
      </c>
      <c r="H433" s="178">
        <f t="shared" si="16"/>
        <v>1.8366493487900718E-4</v>
      </c>
    </row>
    <row r="434" spans="1:8" x14ac:dyDescent="0.2">
      <c r="A434" s="258" t="s">
        <v>365</v>
      </c>
      <c r="B434" s="259"/>
      <c r="C434" s="165">
        <v>18050</v>
      </c>
      <c r="D434" s="178">
        <f t="shared" si="14"/>
        <v>2.9173273079614753E-3</v>
      </c>
      <c r="E434" s="165">
        <v>10705</v>
      </c>
      <c r="F434" s="178">
        <f t="shared" si="15"/>
        <v>3.5659298965830363E-3</v>
      </c>
      <c r="G434" s="165">
        <v>7345</v>
      </c>
      <c r="H434" s="178">
        <f t="shared" si="16"/>
        <v>2.3060152934808679E-3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8473</v>
      </c>
      <c r="D436" s="177">
        <f t="shared" ref="D436:D441" si="17">C436/$B$58</f>
        <v>1.369446774535046E-3</v>
      </c>
      <c r="E436" s="172">
        <v>3567</v>
      </c>
      <c r="F436" s="177">
        <f t="shared" si="15"/>
        <v>1.1881991537703589E-3</v>
      </c>
      <c r="G436" s="172">
        <v>4906</v>
      </c>
      <c r="H436" s="177">
        <f t="shared" si="16"/>
        <v>1.5402737957545458E-3</v>
      </c>
    </row>
    <row r="437" spans="1:8" x14ac:dyDescent="0.2">
      <c r="A437" s="258" t="s">
        <v>364</v>
      </c>
      <c r="B437" s="259"/>
      <c r="C437" s="165">
        <v>7953</v>
      </c>
      <c r="D437" s="178">
        <f t="shared" si="17"/>
        <v>1.2854018881006987E-3</v>
      </c>
      <c r="E437" s="165">
        <v>3314</v>
      </c>
      <c r="F437" s="178">
        <f t="shared" si="15"/>
        <v>1.1039226228188868E-3</v>
      </c>
      <c r="G437" s="165">
        <v>4639</v>
      </c>
      <c r="H437" s="178">
        <f t="shared" si="16"/>
        <v>1.4564472357328452E-3</v>
      </c>
    </row>
    <row r="438" spans="1:8" x14ac:dyDescent="0.2">
      <c r="A438" s="258" t="s">
        <v>365</v>
      </c>
      <c r="B438" s="259"/>
      <c r="C438" s="165">
        <v>520</v>
      </c>
      <c r="D438" s="178">
        <f t="shared" si="17"/>
        <v>8.40448864343472E-5</v>
      </c>
      <c r="E438" s="165">
        <v>253</v>
      </c>
      <c r="F438" s="178">
        <f t="shared" si="15"/>
        <v>8.4276530951472043E-5</v>
      </c>
      <c r="G438" s="165">
        <v>267</v>
      </c>
      <c r="H438" s="178">
        <f t="shared" si="16"/>
        <v>8.3826560021700718E-5</v>
      </c>
    </row>
    <row r="439" spans="1:8" ht="15.75" x14ac:dyDescent="0.25">
      <c r="A439" s="256" t="s">
        <v>366</v>
      </c>
      <c r="B439" s="257"/>
      <c r="C439" s="172">
        <v>27</v>
      </c>
      <c r="D439" s="177">
        <f t="shared" si="17"/>
        <v>4.3638691033218743E-6</v>
      </c>
      <c r="E439" s="172">
        <v>11</v>
      </c>
      <c r="F439" s="177">
        <f t="shared" si="15"/>
        <v>3.6641969978900889E-6</v>
      </c>
      <c r="G439" s="172">
        <v>16</v>
      </c>
      <c r="H439" s="177">
        <f t="shared" si="16"/>
        <v>5.0233144582292566E-6</v>
      </c>
    </row>
    <row r="440" spans="1:8" x14ac:dyDescent="0.2">
      <c r="A440" s="258" t="s">
        <v>364</v>
      </c>
      <c r="B440" s="259"/>
      <c r="C440" s="175">
        <v>2</v>
      </c>
      <c r="D440" s="178">
        <f t="shared" si="17"/>
        <v>3.2324956320902771E-7</v>
      </c>
      <c r="E440" s="175">
        <v>1</v>
      </c>
      <c r="F440" s="178">
        <f t="shared" si="15"/>
        <v>3.3310881799000808E-7</v>
      </c>
      <c r="G440" s="175">
        <v>1</v>
      </c>
      <c r="H440" s="178">
        <f t="shared" si="16"/>
        <v>3.1395715363932854E-7</v>
      </c>
    </row>
    <row r="441" spans="1:8" x14ac:dyDescent="0.2">
      <c r="A441" s="258" t="s">
        <v>365</v>
      </c>
      <c r="B441" s="259"/>
      <c r="C441" s="165">
        <v>25</v>
      </c>
      <c r="D441" s="178">
        <f t="shared" si="17"/>
        <v>4.040619540112846E-6</v>
      </c>
      <c r="E441" s="165">
        <v>10</v>
      </c>
      <c r="F441" s="178">
        <f t="shared" si="15"/>
        <v>3.3310881799000807E-6</v>
      </c>
      <c r="G441" s="165">
        <v>15</v>
      </c>
      <c r="H441" s="178">
        <f t="shared" si="16"/>
        <v>4.7093573045899283E-6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521</v>
      </c>
      <c r="D467" s="60">
        <v>525</v>
      </c>
      <c r="E467" s="60">
        <v>522</v>
      </c>
      <c r="F467" s="60">
        <v>522</v>
      </c>
      <c r="G467" s="60">
        <v>524</v>
      </c>
      <c r="H467" s="60">
        <v>526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2299</v>
      </c>
      <c r="D469" s="60">
        <v>2310</v>
      </c>
      <c r="E469" s="60">
        <v>2318</v>
      </c>
      <c r="F469" s="60">
        <v>2334</v>
      </c>
      <c r="G469" s="60">
        <v>2345</v>
      </c>
      <c r="H469" s="60">
        <v>2377</v>
      </c>
    </row>
    <row r="470" spans="1:8" x14ac:dyDescent="0.2">
      <c r="A470" s="138" t="s">
        <v>441</v>
      </c>
      <c r="B470" s="106"/>
      <c r="C470" s="58">
        <v>421</v>
      </c>
      <c r="D470" s="58">
        <v>422</v>
      </c>
      <c r="E470" s="58">
        <v>428</v>
      </c>
      <c r="F470" s="58">
        <v>433</v>
      </c>
      <c r="G470" s="58">
        <v>436</v>
      </c>
      <c r="H470" s="58">
        <v>448</v>
      </c>
    </row>
    <row r="471" spans="1:8" x14ac:dyDescent="0.2">
      <c r="A471" s="139" t="s">
        <v>442</v>
      </c>
      <c r="B471" s="108"/>
      <c r="C471" s="60">
        <v>19</v>
      </c>
      <c r="D471" s="60">
        <v>19</v>
      </c>
      <c r="E471" s="60">
        <v>19</v>
      </c>
      <c r="F471" s="60">
        <v>19</v>
      </c>
      <c r="G471" s="60">
        <v>21</v>
      </c>
      <c r="H471" s="60">
        <v>22</v>
      </c>
    </row>
    <row r="472" spans="1:8" x14ac:dyDescent="0.2">
      <c r="A472" s="138" t="s">
        <v>443</v>
      </c>
      <c r="B472" s="106"/>
      <c r="C472" s="58">
        <v>1859</v>
      </c>
      <c r="D472" s="58">
        <v>1869</v>
      </c>
      <c r="E472" s="58">
        <v>1871</v>
      </c>
      <c r="F472" s="58">
        <v>1882</v>
      </c>
      <c r="G472" s="58">
        <v>1888</v>
      </c>
      <c r="H472" s="58">
        <v>1907</v>
      </c>
    </row>
    <row r="473" spans="1:8" x14ac:dyDescent="0.2">
      <c r="A473" s="139" t="s">
        <v>444</v>
      </c>
      <c r="B473" s="108"/>
      <c r="C473" s="60">
        <v>7714659</v>
      </c>
      <c r="D473" s="60">
        <v>7326862</v>
      </c>
      <c r="E473" s="60">
        <v>8011869</v>
      </c>
      <c r="F473" s="60">
        <v>7320331</v>
      </c>
      <c r="G473" s="60">
        <v>7552754</v>
      </c>
      <c r="H473" s="60">
        <v>7706990</v>
      </c>
    </row>
    <row r="474" spans="1:8" x14ac:dyDescent="0.2">
      <c r="A474" s="138" t="s">
        <v>445</v>
      </c>
      <c r="B474" s="106"/>
      <c r="C474" s="58">
        <v>0</v>
      </c>
      <c r="D474" s="58">
        <v>45221</v>
      </c>
      <c r="E474" s="58">
        <v>45538</v>
      </c>
      <c r="F474" s="58">
        <v>45991</v>
      </c>
      <c r="G474" s="58">
        <v>47298</v>
      </c>
      <c r="H474" s="58">
        <v>47227</v>
      </c>
    </row>
    <row r="475" spans="1:8" x14ac:dyDescent="0.2">
      <c r="A475" s="139" t="s">
        <v>446</v>
      </c>
      <c r="B475" s="108"/>
      <c r="C475" s="60">
        <v>28192</v>
      </c>
      <c r="D475" s="60">
        <v>28908</v>
      </c>
      <c r="E475" s="60">
        <v>29134</v>
      </c>
      <c r="F475" s="60">
        <v>29552</v>
      </c>
      <c r="G475" s="60">
        <v>30154</v>
      </c>
      <c r="H475" s="60">
        <v>30468</v>
      </c>
    </row>
    <row r="476" spans="1:8" x14ac:dyDescent="0.2">
      <c r="A476" s="138" t="s">
        <v>447</v>
      </c>
      <c r="B476" s="106"/>
      <c r="C476" s="58">
        <v>5237215</v>
      </c>
      <c r="D476" s="58">
        <v>5089718</v>
      </c>
      <c r="E476" s="58">
        <v>5429400</v>
      </c>
      <c r="F476" s="58">
        <v>5318541</v>
      </c>
      <c r="G476" s="58">
        <v>5327636</v>
      </c>
      <c r="H476" s="58">
        <v>5638411</v>
      </c>
    </row>
    <row r="477" spans="1:8" x14ac:dyDescent="0.2">
      <c r="A477" s="139" t="s">
        <v>448</v>
      </c>
      <c r="B477" s="108"/>
      <c r="C477" s="60">
        <v>4498725</v>
      </c>
      <c r="D477" s="60">
        <v>0</v>
      </c>
      <c r="E477" s="60">
        <v>4548771</v>
      </c>
      <c r="F477" s="60">
        <v>4587735</v>
      </c>
      <c r="G477" s="60">
        <v>4637115</v>
      </c>
      <c r="H477" s="60">
        <v>4665179</v>
      </c>
    </row>
    <row r="478" spans="1:8" x14ac:dyDescent="0.2">
      <c r="A478" s="138" t="s">
        <v>449</v>
      </c>
      <c r="B478" s="106"/>
      <c r="C478" s="58">
        <v>4498725</v>
      </c>
      <c r="D478" s="58">
        <v>0</v>
      </c>
      <c r="E478" s="58">
        <v>4548771</v>
      </c>
      <c r="F478" s="58">
        <v>4587735</v>
      </c>
      <c r="G478" s="58">
        <v>4637115</v>
      </c>
      <c r="H478" s="58">
        <v>4665179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1223821</v>
      </c>
      <c r="D481" s="60">
        <v>0</v>
      </c>
      <c r="E481" s="60">
        <v>1198096</v>
      </c>
      <c r="F481" s="60">
        <v>1209312</v>
      </c>
      <c r="G481" s="60">
        <v>1219198</v>
      </c>
      <c r="H481" s="60">
        <v>1225695</v>
      </c>
    </row>
    <row r="482" spans="1:8" x14ac:dyDescent="0.2">
      <c r="A482" s="138" t="s">
        <v>453</v>
      </c>
      <c r="B482" s="106"/>
      <c r="C482" s="58">
        <v>1192571</v>
      </c>
      <c r="D482" s="58">
        <v>0</v>
      </c>
      <c r="E482" s="58">
        <v>1198096</v>
      </c>
      <c r="F482" s="58">
        <v>1209312</v>
      </c>
      <c r="G482" s="58">
        <v>1219198</v>
      </c>
      <c r="H482" s="58">
        <v>1225695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31250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7.6775431861804133E-3</v>
      </c>
      <c r="D487" s="186">
        <f t="shared" ref="D487:G488" si="18">IF(D467&gt;0,E467/D467-1,0)</f>
        <v>-5.7142857142856718E-3</v>
      </c>
      <c r="E487" s="186">
        <f t="shared" si="18"/>
        <v>0</v>
      </c>
      <c r="F487" s="186">
        <f t="shared" si="18"/>
        <v>3.8314176245211051E-3</v>
      </c>
      <c r="G487" s="186">
        <f t="shared" si="18"/>
        <v>3.8167938931297218E-3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4.7846889952152249E-3</v>
      </c>
      <c r="D489" s="186">
        <f t="shared" si="19"/>
        <v>3.4632034632033903E-3</v>
      </c>
      <c r="E489" s="186">
        <f t="shared" si="19"/>
        <v>6.90250215703192E-3</v>
      </c>
      <c r="F489" s="186">
        <f t="shared" si="19"/>
        <v>4.7129391602398485E-3</v>
      </c>
      <c r="G489" s="186">
        <f t="shared" si="19"/>
        <v>1.3646055437100291E-2</v>
      </c>
    </row>
    <row r="490" spans="1:8" x14ac:dyDescent="0.2">
      <c r="A490" s="138" t="s">
        <v>441</v>
      </c>
      <c r="B490" s="106"/>
      <c r="C490" s="187">
        <f t="shared" si="19"/>
        <v>2.3752969121140222E-3</v>
      </c>
      <c r="D490" s="187">
        <f t="shared" si="19"/>
        <v>1.4218009478673022E-2</v>
      </c>
      <c r="E490" s="187">
        <f t="shared" si="19"/>
        <v>1.1682242990654235E-2</v>
      </c>
      <c r="F490" s="187">
        <f t="shared" si="19"/>
        <v>6.9284064665127154E-3</v>
      </c>
      <c r="G490" s="187">
        <f t="shared" si="19"/>
        <v>2.7522935779816571E-2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0.10526315789473695</v>
      </c>
      <c r="G491" s="186">
        <f t="shared" si="19"/>
        <v>4.7619047619047672E-2</v>
      </c>
    </row>
    <row r="492" spans="1:8" x14ac:dyDescent="0.2">
      <c r="A492" s="138" t="s">
        <v>443</v>
      </c>
      <c r="B492" s="106"/>
      <c r="C492" s="187">
        <f t="shared" si="19"/>
        <v>5.3792361484670259E-3</v>
      </c>
      <c r="D492" s="187">
        <f t="shared" si="19"/>
        <v>1.0700909577314732E-3</v>
      </c>
      <c r="E492" s="187">
        <f t="shared" si="19"/>
        <v>5.8792089791555036E-3</v>
      </c>
      <c r="F492" s="187">
        <f t="shared" si="19"/>
        <v>3.1880977683316214E-3</v>
      </c>
      <c r="G492" s="187">
        <f t="shared" si="19"/>
        <v>1.0063559322033955E-2</v>
      </c>
    </row>
    <row r="493" spans="1:8" x14ac:dyDescent="0.2">
      <c r="A493" s="139" t="s">
        <v>444</v>
      </c>
      <c r="B493" s="108"/>
      <c r="C493" s="186">
        <f t="shared" si="19"/>
        <v>-5.0267549090633801E-2</v>
      </c>
      <c r="D493" s="186">
        <f t="shared" si="19"/>
        <v>9.3492548378828477E-2</v>
      </c>
      <c r="E493" s="186">
        <f t="shared" si="19"/>
        <v>-8.6314192106735632E-2</v>
      </c>
      <c r="F493" s="186">
        <f t="shared" si="19"/>
        <v>3.1750340251007758E-2</v>
      </c>
      <c r="G493" s="186">
        <f t="shared" si="19"/>
        <v>2.0421160281401951E-2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7.0100174697595996E-3</v>
      </c>
      <c r="E494" s="187">
        <f t="shared" si="19"/>
        <v>9.9477359567834434E-3</v>
      </c>
      <c r="F494" s="187">
        <f t="shared" si="19"/>
        <v>2.841860363984261E-2</v>
      </c>
      <c r="G494" s="187">
        <f t="shared" si="19"/>
        <v>-1.5011205547803552E-3</v>
      </c>
    </row>
    <row r="495" spans="1:8" x14ac:dyDescent="0.2">
      <c r="A495" s="139" t="s">
        <v>446</v>
      </c>
      <c r="B495" s="108"/>
      <c r="C495" s="186">
        <f t="shared" si="19"/>
        <v>2.5397275822928389E-2</v>
      </c>
      <c r="D495" s="186">
        <f t="shared" si="19"/>
        <v>7.8179050781790327E-3</v>
      </c>
      <c r="E495" s="186">
        <f t="shared" si="19"/>
        <v>1.434749776892974E-2</v>
      </c>
      <c r="F495" s="186">
        <f t="shared" si="19"/>
        <v>2.0370871683811576E-2</v>
      </c>
      <c r="G495" s="186">
        <f t="shared" si="19"/>
        <v>1.0413212177488917E-2</v>
      </c>
    </row>
    <row r="496" spans="1:8" x14ac:dyDescent="0.2">
      <c r="A496" s="138" t="s">
        <v>447</v>
      </c>
      <c r="B496" s="106"/>
      <c r="C496" s="187">
        <f t="shared" si="19"/>
        <v>-2.816325088811511E-2</v>
      </c>
      <c r="D496" s="187">
        <f t="shared" si="19"/>
        <v>6.6738864510764717E-2</v>
      </c>
      <c r="E496" s="187">
        <f t="shared" si="19"/>
        <v>-2.0418278262791523E-2</v>
      </c>
      <c r="F496" s="187">
        <f t="shared" si="19"/>
        <v>1.7100554456570549E-3</v>
      </c>
      <c r="G496" s="187">
        <f t="shared" si="19"/>
        <v>5.833262632807501E-2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8.5658301989701702E-3</v>
      </c>
      <c r="F497" s="186">
        <f t="shared" si="19"/>
        <v>1.0763481325752222E-2</v>
      </c>
      <c r="G497" s="186">
        <f t="shared" si="19"/>
        <v>6.0520388215516974E-3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8.5658301989701702E-3</v>
      </c>
      <c r="F498" s="187">
        <f t="shared" si="19"/>
        <v>1.0763481325752222E-2</v>
      </c>
      <c r="G498" s="187">
        <f t="shared" si="19"/>
        <v>6.0520388215516974E-3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9.3615202788424057E-3</v>
      </c>
      <c r="F501" s="186">
        <f t="shared" si="19"/>
        <v>8.1748961392924535E-3</v>
      </c>
      <c r="G501" s="186">
        <f t="shared" si="19"/>
        <v>5.3289129411302483E-3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9.3615202788424057E-3</v>
      </c>
      <c r="F502" s="187">
        <f t="shared" si="19"/>
        <v>8.1748961392924535E-3</v>
      </c>
      <c r="G502" s="187">
        <f t="shared" si="19"/>
        <v>5.3289129411302483E-3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225569362</v>
      </c>
      <c r="D508" s="205">
        <v>242423515</v>
      </c>
      <c r="E508" s="205">
        <v>235852166</v>
      </c>
      <c r="F508" s="205">
        <v>241742972</v>
      </c>
      <c r="G508" s="205">
        <v>237279448</v>
      </c>
      <c r="H508" s="205">
        <v>237193942</v>
      </c>
    </row>
    <row r="509" spans="1:9" x14ac:dyDescent="0.2">
      <c r="A509" s="208" t="s">
        <v>458</v>
      </c>
      <c r="B509" s="273"/>
      <c r="C509" s="206">
        <v>130317323</v>
      </c>
      <c r="D509" s="206">
        <v>132693871</v>
      </c>
      <c r="E509" s="206">
        <v>131282041</v>
      </c>
      <c r="F509" s="206">
        <v>132753828</v>
      </c>
      <c r="G509" s="206">
        <v>128774635</v>
      </c>
      <c r="H509" s="206">
        <v>132042026</v>
      </c>
    </row>
    <row r="510" spans="1:9" x14ac:dyDescent="0.2">
      <c r="A510" s="208" t="s">
        <v>459</v>
      </c>
      <c r="B510" s="273"/>
      <c r="C510" s="206">
        <v>19034010</v>
      </c>
      <c r="D510" s="206">
        <v>19351783</v>
      </c>
      <c r="E510" s="206">
        <v>19836647</v>
      </c>
      <c r="F510" s="206">
        <v>19373267</v>
      </c>
      <c r="G510" s="206">
        <v>20307666</v>
      </c>
      <c r="H510" s="206">
        <v>18834451</v>
      </c>
    </row>
    <row r="511" spans="1:9" x14ac:dyDescent="0.2">
      <c r="A511" s="208" t="s">
        <v>460</v>
      </c>
      <c r="B511" s="273"/>
      <c r="C511" s="206">
        <v>76218029</v>
      </c>
      <c r="D511" s="206">
        <v>90377861</v>
      </c>
      <c r="E511" s="206">
        <v>84733478</v>
      </c>
      <c r="F511" s="206">
        <v>89615877</v>
      </c>
      <c r="G511" s="206">
        <v>88197147</v>
      </c>
      <c r="H511" s="206">
        <v>86317465</v>
      </c>
    </row>
    <row r="512" spans="1:9" ht="15.75" x14ac:dyDescent="0.25">
      <c r="A512" s="276" t="s">
        <v>461</v>
      </c>
      <c r="B512" s="257"/>
      <c r="C512" s="205">
        <v>225359382</v>
      </c>
      <c r="D512" s="205">
        <v>242220550</v>
      </c>
      <c r="E512" s="205">
        <v>235670605</v>
      </c>
      <c r="F512" s="205">
        <v>241544561</v>
      </c>
      <c r="G512" s="205">
        <v>237081358</v>
      </c>
      <c r="H512" s="205">
        <v>236999133</v>
      </c>
    </row>
    <row r="513" spans="1:8" x14ac:dyDescent="0.2">
      <c r="A513" s="208" t="s">
        <v>458</v>
      </c>
      <c r="B513" s="273"/>
      <c r="C513" s="206">
        <v>130176980</v>
      </c>
      <c r="D513" s="206">
        <v>132560963</v>
      </c>
      <c r="E513" s="206">
        <v>131171804</v>
      </c>
      <c r="F513" s="206">
        <v>132627700</v>
      </c>
      <c r="G513" s="206">
        <v>128648349</v>
      </c>
      <c r="H513" s="206">
        <v>131917450</v>
      </c>
    </row>
    <row r="514" spans="1:8" x14ac:dyDescent="0.2">
      <c r="A514" s="208" t="s">
        <v>459</v>
      </c>
      <c r="B514" s="273"/>
      <c r="C514" s="206">
        <v>18964373</v>
      </c>
      <c r="D514" s="206">
        <v>19281726</v>
      </c>
      <c r="E514" s="206">
        <v>19765323</v>
      </c>
      <c r="F514" s="206">
        <v>19300984</v>
      </c>
      <c r="G514" s="206">
        <v>20235862</v>
      </c>
      <c r="H514" s="206">
        <v>18764218</v>
      </c>
    </row>
    <row r="515" spans="1:8" x14ac:dyDescent="0.2">
      <c r="A515" s="208" t="s">
        <v>460</v>
      </c>
      <c r="B515" s="273"/>
      <c r="C515" s="206">
        <v>76218029</v>
      </c>
      <c r="D515" s="206">
        <v>90377861</v>
      </c>
      <c r="E515" s="206">
        <v>84733478</v>
      </c>
      <c r="F515" s="206">
        <v>89615877</v>
      </c>
      <c r="G515" s="206">
        <v>88197147</v>
      </c>
      <c r="H515" s="206">
        <v>86317465</v>
      </c>
    </row>
    <row r="516" spans="1:8" ht="15.75" x14ac:dyDescent="0.25">
      <c r="A516" s="276" t="s">
        <v>462</v>
      </c>
      <c r="B516" s="257"/>
      <c r="C516" s="205">
        <v>209980</v>
      </c>
      <c r="D516" s="205">
        <v>202965</v>
      </c>
      <c r="E516" s="205">
        <v>181561</v>
      </c>
      <c r="F516" s="205">
        <v>198411</v>
      </c>
      <c r="G516" s="205">
        <v>198090</v>
      </c>
      <c r="H516" s="205">
        <v>194809</v>
      </c>
    </row>
    <row r="517" spans="1:8" x14ac:dyDescent="0.2">
      <c r="A517" s="208" t="s">
        <v>458</v>
      </c>
      <c r="B517" s="273"/>
      <c r="C517" s="206">
        <v>140343</v>
      </c>
      <c r="D517" s="206">
        <v>132908</v>
      </c>
      <c r="E517" s="206">
        <v>110237</v>
      </c>
      <c r="F517" s="206">
        <v>126128</v>
      </c>
      <c r="G517" s="206">
        <v>126286</v>
      </c>
      <c r="H517" s="206">
        <v>124576</v>
      </c>
    </row>
    <row r="518" spans="1:8" x14ac:dyDescent="0.2">
      <c r="A518" s="208" t="s">
        <v>459</v>
      </c>
      <c r="B518" s="273"/>
      <c r="C518" s="206">
        <v>69637</v>
      </c>
      <c r="D518" s="206">
        <v>70057</v>
      </c>
      <c r="E518" s="206">
        <v>71324</v>
      </c>
      <c r="F518" s="206">
        <v>72283</v>
      </c>
      <c r="G518" s="206">
        <v>71804</v>
      </c>
      <c r="H518" s="206">
        <v>70233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223536</v>
      </c>
      <c r="D521" s="200">
        <v>222651</v>
      </c>
      <c r="E521" s="200">
        <v>315607</v>
      </c>
      <c r="F521" s="200">
        <v>230697</v>
      </c>
      <c r="G521" s="200">
        <v>231978</v>
      </c>
      <c r="H521" s="200">
        <v>237147</v>
      </c>
    </row>
    <row r="522" spans="1:8" x14ac:dyDescent="0.2">
      <c r="A522" s="208" t="s">
        <v>458</v>
      </c>
      <c r="B522" s="273"/>
      <c r="C522" s="201">
        <v>47990</v>
      </c>
      <c r="D522" s="201">
        <v>47945</v>
      </c>
      <c r="E522" s="201">
        <v>67153</v>
      </c>
      <c r="F522" s="201">
        <v>49206</v>
      </c>
      <c r="G522" s="201">
        <v>49066</v>
      </c>
      <c r="H522" s="201">
        <v>49464</v>
      </c>
    </row>
    <row r="523" spans="1:8" x14ac:dyDescent="0.2">
      <c r="A523" s="208" t="s">
        <v>459</v>
      </c>
      <c r="B523" s="273"/>
      <c r="C523" s="201">
        <v>87810</v>
      </c>
      <c r="D523" s="201">
        <v>86716</v>
      </c>
      <c r="E523" s="201">
        <v>138741</v>
      </c>
      <c r="F523" s="201">
        <v>89011</v>
      </c>
      <c r="G523" s="201">
        <v>88575</v>
      </c>
      <c r="H523" s="201">
        <v>91076</v>
      </c>
    </row>
    <row r="524" spans="1:8" x14ac:dyDescent="0.2">
      <c r="A524" s="208" t="s">
        <v>460</v>
      </c>
      <c r="B524" s="273"/>
      <c r="C524" s="201">
        <v>87736</v>
      </c>
      <c r="D524" s="201">
        <v>87990</v>
      </c>
      <c r="E524" s="201">
        <v>109713</v>
      </c>
      <c r="F524" s="201">
        <v>92480</v>
      </c>
      <c r="G524" s="201">
        <v>94337</v>
      </c>
      <c r="H524" s="201">
        <v>96607</v>
      </c>
    </row>
    <row r="525" spans="1:8" ht="15.75" x14ac:dyDescent="0.25">
      <c r="A525" s="276" t="s">
        <v>461</v>
      </c>
      <c r="B525" s="257"/>
      <c r="C525" s="200">
        <v>37194</v>
      </c>
      <c r="D525" s="200">
        <v>37683</v>
      </c>
      <c r="E525" s="200">
        <v>48604</v>
      </c>
      <c r="F525" s="200">
        <v>39860</v>
      </c>
      <c r="G525" s="200">
        <v>40194</v>
      </c>
      <c r="H525" s="200">
        <v>41021</v>
      </c>
    </row>
    <row r="526" spans="1:8" x14ac:dyDescent="0.2">
      <c r="A526" s="208" t="s">
        <v>458</v>
      </c>
      <c r="B526" s="273"/>
      <c r="C526" s="201">
        <v>4742</v>
      </c>
      <c r="D526" s="201">
        <v>4815</v>
      </c>
      <c r="E526" s="201">
        <v>5026</v>
      </c>
      <c r="F526" s="201">
        <v>4987</v>
      </c>
      <c r="G526" s="201">
        <v>5048</v>
      </c>
      <c r="H526" s="201">
        <v>5089</v>
      </c>
    </row>
    <row r="527" spans="1:8" x14ac:dyDescent="0.2">
      <c r="A527" s="208" t="s">
        <v>459</v>
      </c>
      <c r="B527" s="273"/>
      <c r="C527" s="201">
        <v>27141</v>
      </c>
      <c r="D527" s="201">
        <v>27583</v>
      </c>
      <c r="E527" s="201">
        <v>36759</v>
      </c>
      <c r="F527" s="201">
        <v>29434</v>
      </c>
      <c r="G527" s="201">
        <v>29679</v>
      </c>
      <c r="H527" s="201">
        <v>30412</v>
      </c>
    </row>
    <row r="528" spans="1:8" x14ac:dyDescent="0.2">
      <c r="A528" s="208" t="s">
        <v>460</v>
      </c>
      <c r="B528" s="273"/>
      <c r="C528" s="201">
        <v>5311</v>
      </c>
      <c r="D528" s="201">
        <v>5285</v>
      </c>
      <c r="E528" s="201">
        <v>6819</v>
      </c>
      <c r="F528" s="201">
        <v>5439</v>
      </c>
      <c r="G528" s="201">
        <v>5467</v>
      </c>
      <c r="H528" s="201">
        <v>5520</v>
      </c>
    </row>
    <row r="529" spans="1:8" ht="15.75" x14ac:dyDescent="0.25">
      <c r="A529" s="276" t="s">
        <v>462</v>
      </c>
      <c r="B529" s="257"/>
      <c r="C529" s="200">
        <v>186342</v>
      </c>
      <c r="D529" s="200">
        <v>184968</v>
      </c>
      <c r="E529" s="200">
        <v>267003</v>
      </c>
      <c r="F529" s="200">
        <v>190837</v>
      </c>
      <c r="G529" s="200">
        <v>191784</v>
      </c>
      <c r="H529" s="200">
        <v>196126</v>
      </c>
    </row>
    <row r="530" spans="1:8" x14ac:dyDescent="0.2">
      <c r="A530" s="208" t="s">
        <v>458</v>
      </c>
      <c r="B530" s="273"/>
      <c r="C530" s="201">
        <v>43248</v>
      </c>
      <c r="D530" s="201">
        <v>43130</v>
      </c>
      <c r="E530" s="201">
        <v>62127</v>
      </c>
      <c r="F530" s="201">
        <v>44219</v>
      </c>
      <c r="G530" s="201">
        <v>44018</v>
      </c>
      <c r="H530" s="201">
        <v>44375</v>
      </c>
    </row>
    <row r="531" spans="1:8" x14ac:dyDescent="0.2">
      <c r="A531" s="208" t="s">
        <v>459</v>
      </c>
      <c r="B531" s="273"/>
      <c r="C531" s="201">
        <v>60669</v>
      </c>
      <c r="D531" s="201">
        <v>59133</v>
      </c>
      <c r="E531" s="201">
        <v>101982</v>
      </c>
      <c r="F531" s="201">
        <v>59577</v>
      </c>
      <c r="G531" s="201">
        <v>58896</v>
      </c>
      <c r="H531" s="201">
        <v>60664</v>
      </c>
    </row>
    <row r="532" spans="1:8" x14ac:dyDescent="0.2">
      <c r="A532" s="208" t="s">
        <v>460</v>
      </c>
      <c r="B532" s="273"/>
      <c r="C532" s="201">
        <v>82425</v>
      </c>
      <c r="D532" s="201">
        <v>82705</v>
      </c>
      <c r="E532" s="201">
        <v>102894</v>
      </c>
      <c r="F532" s="201">
        <v>87041</v>
      </c>
      <c r="G532" s="201">
        <v>88870</v>
      </c>
      <c r="H532" s="201">
        <v>91087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1009100</v>
      </c>
      <c r="D534" s="203">
        <v>1088800</v>
      </c>
      <c r="E534" s="203">
        <v>747300</v>
      </c>
      <c r="F534" s="203">
        <v>1047880</v>
      </c>
      <c r="G534" s="203">
        <v>1022850</v>
      </c>
      <c r="H534" s="203">
        <v>1000200</v>
      </c>
    </row>
    <row r="535" spans="1:8" x14ac:dyDescent="0.2">
      <c r="A535" s="208" t="s">
        <v>458</v>
      </c>
      <c r="B535" s="273"/>
      <c r="C535" s="204">
        <v>2715510</v>
      </c>
      <c r="D535" s="204">
        <v>2767630</v>
      </c>
      <c r="E535" s="204">
        <v>1954970</v>
      </c>
      <c r="F535" s="204">
        <v>2697920</v>
      </c>
      <c r="G535" s="204">
        <v>2624520</v>
      </c>
      <c r="H535" s="204">
        <v>2669460</v>
      </c>
    </row>
    <row r="536" spans="1:8" x14ac:dyDescent="0.2">
      <c r="A536" s="208" t="s">
        <v>459</v>
      </c>
      <c r="B536" s="273"/>
      <c r="C536" s="204">
        <v>216760</v>
      </c>
      <c r="D536" s="204">
        <v>223160</v>
      </c>
      <c r="E536" s="204">
        <v>142980</v>
      </c>
      <c r="F536" s="204">
        <v>217650</v>
      </c>
      <c r="G536" s="204">
        <v>229270</v>
      </c>
      <c r="H536" s="204">
        <v>206800</v>
      </c>
    </row>
    <row r="537" spans="1:8" x14ac:dyDescent="0.2">
      <c r="A537" s="208" t="s">
        <v>460</v>
      </c>
      <c r="B537" s="273"/>
      <c r="C537" s="204">
        <v>868720</v>
      </c>
      <c r="D537" s="204">
        <v>1027140</v>
      </c>
      <c r="E537" s="204">
        <v>772320</v>
      </c>
      <c r="F537" s="204">
        <v>969030</v>
      </c>
      <c r="G537" s="204">
        <v>934920</v>
      </c>
      <c r="H537" s="204">
        <v>893490</v>
      </c>
    </row>
    <row r="538" spans="1:8" ht="15.75" x14ac:dyDescent="0.25">
      <c r="A538" s="276" t="s">
        <v>461</v>
      </c>
      <c r="B538" s="257"/>
      <c r="C538" s="203">
        <v>6059030</v>
      </c>
      <c r="D538" s="203">
        <v>6427850</v>
      </c>
      <c r="E538" s="203">
        <v>4848790</v>
      </c>
      <c r="F538" s="203">
        <v>6059820</v>
      </c>
      <c r="G538" s="203">
        <v>5898430</v>
      </c>
      <c r="H538" s="203">
        <v>5777510</v>
      </c>
    </row>
    <row r="539" spans="1:8" x14ac:dyDescent="0.2">
      <c r="A539" s="208" t="s">
        <v>458</v>
      </c>
      <c r="B539" s="273"/>
      <c r="C539" s="204">
        <v>27451910</v>
      </c>
      <c r="D539" s="204">
        <v>27530830</v>
      </c>
      <c r="E539" s="204">
        <v>26098650</v>
      </c>
      <c r="F539" s="204">
        <v>26594690</v>
      </c>
      <c r="G539" s="204">
        <v>25485010</v>
      </c>
      <c r="H539" s="204">
        <v>25922080</v>
      </c>
    </row>
    <row r="540" spans="1:8" x14ac:dyDescent="0.2">
      <c r="A540" s="208" t="s">
        <v>459</v>
      </c>
      <c r="B540" s="273"/>
      <c r="C540" s="204">
        <v>698740</v>
      </c>
      <c r="D540" s="204">
        <v>699040</v>
      </c>
      <c r="E540" s="204">
        <v>537700</v>
      </c>
      <c r="F540" s="204">
        <v>655740</v>
      </c>
      <c r="G540" s="204">
        <v>681820</v>
      </c>
      <c r="H540" s="204">
        <v>617000</v>
      </c>
    </row>
    <row r="541" spans="1:8" x14ac:dyDescent="0.2">
      <c r="A541" s="208" t="s">
        <v>460</v>
      </c>
      <c r="B541" s="273"/>
      <c r="C541" s="204">
        <v>14350980</v>
      </c>
      <c r="D541" s="204">
        <v>17100830</v>
      </c>
      <c r="E541" s="204">
        <v>12426090</v>
      </c>
      <c r="F541" s="204">
        <v>16476540</v>
      </c>
      <c r="G541" s="204">
        <v>16132640</v>
      </c>
      <c r="H541" s="204">
        <v>15637220</v>
      </c>
    </row>
    <row r="542" spans="1:8" ht="15.75" x14ac:dyDescent="0.25">
      <c r="A542" s="276" t="s">
        <v>462</v>
      </c>
      <c r="B542" s="257"/>
      <c r="C542" s="203">
        <v>1130</v>
      </c>
      <c r="D542" s="203">
        <v>1100</v>
      </c>
      <c r="E542" s="203">
        <v>680</v>
      </c>
      <c r="F542" s="203">
        <v>1040</v>
      </c>
      <c r="G542" s="203">
        <v>1030</v>
      </c>
      <c r="H542" s="203">
        <v>990</v>
      </c>
    </row>
    <row r="543" spans="1:8" x14ac:dyDescent="0.2">
      <c r="A543" s="208" t="s">
        <v>458</v>
      </c>
      <c r="B543" s="273"/>
      <c r="C543" s="204">
        <v>3250</v>
      </c>
      <c r="D543" s="204">
        <v>3080</v>
      </c>
      <c r="E543" s="204">
        <v>1770</v>
      </c>
      <c r="F543" s="204">
        <v>2850</v>
      </c>
      <c r="G543" s="204">
        <v>2870</v>
      </c>
      <c r="H543" s="204">
        <v>2810</v>
      </c>
    </row>
    <row r="544" spans="1:8" x14ac:dyDescent="0.2">
      <c r="A544" s="208" t="s">
        <v>459</v>
      </c>
      <c r="B544" s="273"/>
      <c r="C544" s="204">
        <v>1150</v>
      </c>
      <c r="D544" s="204">
        <v>1180</v>
      </c>
      <c r="E544" s="204">
        <v>700</v>
      </c>
      <c r="F544" s="204">
        <v>1210</v>
      </c>
      <c r="G544" s="204">
        <v>1220</v>
      </c>
      <c r="H544" s="204">
        <v>1160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2773.55</v>
      </c>
      <c r="D550" s="195">
        <v>3057.87</v>
      </c>
      <c r="E550" s="195">
        <v>3321.91</v>
      </c>
      <c r="F550" s="195">
        <v>3468.73</v>
      </c>
      <c r="G550" s="195">
        <v>4308.0600000000004</v>
      </c>
      <c r="H550" s="195">
        <v>4976.8999999999996</v>
      </c>
    </row>
    <row r="551" spans="1:8" ht="15.75" x14ac:dyDescent="0.2">
      <c r="A551" s="274" t="s">
        <v>473</v>
      </c>
      <c r="B551" s="275"/>
      <c r="C551" s="196">
        <v>8979069</v>
      </c>
      <c r="D551" s="196">
        <v>9484439</v>
      </c>
      <c r="E551" s="196">
        <v>10180604</v>
      </c>
      <c r="F551" s="196">
        <v>10211077</v>
      </c>
      <c r="G551" s="196">
        <v>11394455</v>
      </c>
      <c r="H551" s="196">
        <v>15429373</v>
      </c>
    </row>
    <row r="552" spans="1:8" ht="15.75" x14ac:dyDescent="0.2">
      <c r="A552" s="280" t="s">
        <v>474</v>
      </c>
      <c r="B552" s="275"/>
      <c r="C552" s="195">
        <v>308.89</v>
      </c>
      <c r="D552" s="195">
        <v>322.41000000000003</v>
      </c>
      <c r="E552" s="195">
        <v>326.3</v>
      </c>
      <c r="F552" s="195">
        <v>339.7</v>
      </c>
      <c r="G552" s="195">
        <v>378.08</v>
      </c>
      <c r="H552" s="195">
        <v>322.56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0.10251122208000574</v>
      </c>
      <c r="D556" s="197">
        <f>IF(AND(D550&gt;0,E550&gt;0)=TRUE,E550/D550-1,"")</f>
        <v>8.6347686461491158E-2</v>
      </c>
      <c r="E556" s="197">
        <f>IF(AND(E550&gt;0,F550&gt;0)=TRUE,F550/E550-1,"")</f>
        <v>4.4197464711566603E-2</v>
      </c>
      <c r="F556" s="197">
        <f>IF(AND(F550&gt;0,G550&gt;0)=TRUE,G550/F550-1,"")</f>
        <v>0.24197040415368165</v>
      </c>
      <c r="G556" s="197">
        <f>IF(AND(G550&gt;0,H550&gt;0)=TRUE,H550/G550-1,"")</f>
        <v>0.15525317660385407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5.6283117993636056E-2</v>
      </c>
      <c r="D557" s="197">
        <f t="shared" si="20"/>
        <v>7.3400756755354735E-2</v>
      </c>
      <c r="E557" s="197">
        <f t="shared" si="20"/>
        <v>2.9932408725454884E-3</v>
      </c>
      <c r="F557" s="197">
        <f t="shared" si="20"/>
        <v>0.1158915949806274</v>
      </c>
      <c r="G557" s="197">
        <f t="shared" si="20"/>
        <v>0.35411241696070594</v>
      </c>
    </row>
    <row r="558" spans="1:8" ht="15.75" x14ac:dyDescent="0.2">
      <c r="A558" s="280" t="s">
        <v>474</v>
      </c>
      <c r="B558" s="275"/>
      <c r="C558" s="197">
        <f t="shared" si="20"/>
        <v>4.3769626727961475E-2</v>
      </c>
      <c r="D558" s="197">
        <f t="shared" si="20"/>
        <v>1.2065382587388651E-2</v>
      </c>
      <c r="E558" s="197">
        <f t="shared" si="20"/>
        <v>4.1066503217897621E-2</v>
      </c>
      <c r="F558" s="197">
        <f t="shared" si="20"/>
        <v>0.11298204297909931</v>
      </c>
      <c r="G558" s="197">
        <f t="shared" si="20"/>
        <v>-0.14684722809987305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1046.29</v>
      </c>
      <c r="D562" s="195">
        <v>1341.08</v>
      </c>
      <c r="E562" s="195">
        <v>1345.31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3740665</v>
      </c>
      <c r="D563" s="196">
        <v>3815158</v>
      </c>
      <c r="E563" s="196">
        <v>4016207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279.70999999999998</v>
      </c>
      <c r="D564" s="195">
        <v>351.51</v>
      </c>
      <c r="E564" s="195">
        <v>334.97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0.28174789016429469</v>
      </c>
      <c r="D568" s="197">
        <f>IF(AND(D562&gt;0,E562&gt;0)=TRUE,E562/D562-1,"")</f>
        <v>3.1541742476213219E-3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1.9914373513800321E-2</v>
      </c>
      <c r="D569" s="197">
        <f t="shared" si="21"/>
        <v>5.269742432685609E-2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0.25669443352043197</v>
      </c>
      <c r="D570" s="197">
        <f t="shared" si="21"/>
        <v>-4.705413786236512E-2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4042877</v>
      </c>
      <c r="E591" s="147">
        <v>1178329</v>
      </c>
      <c r="F591" s="147">
        <v>305549</v>
      </c>
      <c r="G591" s="147">
        <v>2712085</v>
      </c>
      <c r="H591" s="147">
        <v>1197383</v>
      </c>
      <c r="I591" s="147">
        <v>11320</v>
      </c>
    </row>
    <row r="592" spans="1:9" x14ac:dyDescent="0.2">
      <c r="A592" s="233" t="s">
        <v>121</v>
      </c>
      <c r="B592" s="234"/>
      <c r="C592" s="234"/>
      <c r="D592" s="148">
        <v>5408010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0.7475720274185883</v>
      </c>
      <c r="E593" s="87">
        <f t="shared" si="22"/>
        <v>0.21788587669031678</v>
      </c>
      <c r="F593" s="87">
        <f t="shared" si="22"/>
        <v>5.6499340792639068E-2</v>
      </c>
      <c r="G593" s="87">
        <f t="shared" si="22"/>
        <v>0.50149408007751461</v>
      </c>
      <c r="H593" s="87">
        <f t="shared" si="22"/>
        <v>0.22140916899192123</v>
      </c>
      <c r="I593" s="87">
        <f t="shared" si="22"/>
        <v>2.0931913957259692E-3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8188544</v>
      </c>
      <c r="E596" s="144">
        <v>2787463</v>
      </c>
      <c r="F596" s="144">
        <v>311461</v>
      </c>
      <c r="G596" s="144">
        <v>3474542</v>
      </c>
      <c r="H596" s="144">
        <v>1601048</v>
      </c>
      <c r="I596" s="144">
        <v>14030</v>
      </c>
    </row>
    <row r="597" spans="1:9" x14ac:dyDescent="0.2">
      <c r="A597" s="233" t="s">
        <v>125</v>
      </c>
      <c r="B597" s="234"/>
      <c r="C597" s="234"/>
      <c r="D597" s="143">
        <v>139062</v>
      </c>
      <c r="E597" s="144">
        <v>116069</v>
      </c>
      <c r="F597" s="144">
        <v>159</v>
      </c>
      <c r="G597" s="144">
        <v>3415</v>
      </c>
      <c r="H597" s="144">
        <v>18814</v>
      </c>
      <c r="I597" s="144">
        <v>81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1.3</v>
      </c>
      <c r="H598" s="142">
        <v>1.3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91661.4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155225341880</v>
      </c>
      <c r="E601" s="151">
        <v>36973743233</v>
      </c>
      <c r="F601" s="151">
        <v>100614874534</v>
      </c>
      <c r="G601" s="151">
        <v>7097577104</v>
      </c>
      <c r="H601" s="151">
        <v>9901488882</v>
      </c>
      <c r="I601" s="151">
        <v>637658127</v>
      </c>
    </row>
    <row r="602" spans="1:9" x14ac:dyDescent="0.2">
      <c r="A602" s="233" t="s">
        <v>130</v>
      </c>
      <c r="B602" s="234"/>
      <c r="C602" s="234"/>
      <c r="D602" s="152">
        <v>18956.400000000001</v>
      </c>
      <c r="E602" s="153">
        <v>13264.3</v>
      </c>
      <c r="F602" s="153">
        <v>323041.65000000002</v>
      </c>
      <c r="G602" s="153">
        <v>2042.74</v>
      </c>
      <c r="H602" s="153">
        <v>6184.38</v>
      </c>
      <c r="I602" s="153">
        <v>45449.62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32413912583</v>
      </c>
      <c r="E604" s="155">
        <v>17506044639</v>
      </c>
      <c r="F604" s="155">
        <v>1334131806</v>
      </c>
      <c r="G604" s="155">
        <v>6849797840</v>
      </c>
      <c r="H604" s="155">
        <v>6145859932</v>
      </c>
      <c r="I604" s="155">
        <v>578078366</v>
      </c>
    </row>
    <row r="605" spans="1:9" x14ac:dyDescent="0.2">
      <c r="A605" s="233" t="s">
        <v>133</v>
      </c>
      <c r="B605" s="234"/>
      <c r="C605" s="234"/>
      <c r="D605" s="152">
        <v>3958.45</v>
      </c>
      <c r="E605" s="153">
        <v>6280.28</v>
      </c>
      <c r="F605" s="153">
        <v>4283.46</v>
      </c>
      <c r="G605" s="153">
        <v>1971.42</v>
      </c>
      <c r="H605" s="153">
        <v>3838.65</v>
      </c>
      <c r="I605" s="153">
        <v>41203.019999999997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47954692469</v>
      </c>
      <c r="E607" s="157">
        <v>25275722176</v>
      </c>
      <c r="F607" s="157">
        <v>3199851160</v>
      </c>
      <c r="G607" s="157">
        <v>6844332104</v>
      </c>
      <c r="H607" s="157">
        <v>12194175002</v>
      </c>
      <c r="I607" s="157">
        <v>440612027</v>
      </c>
    </row>
    <row r="608" spans="1:9" x14ac:dyDescent="0.2">
      <c r="A608" s="233" t="s">
        <v>112</v>
      </c>
      <c r="B608" s="234"/>
      <c r="C608" s="234"/>
      <c r="D608" s="158">
        <v>18712.009999999998</v>
      </c>
      <c r="E608" s="159">
        <v>16718.48</v>
      </c>
      <c r="F608" s="159">
        <v>63037.59</v>
      </c>
      <c r="G608" s="159">
        <v>17708.259999999998</v>
      </c>
      <c r="H608" s="159">
        <v>20072.68</v>
      </c>
      <c r="I608" s="159">
        <v>71458.320000000007</v>
      </c>
    </row>
    <row r="609" spans="1:9" x14ac:dyDescent="0.2">
      <c r="A609" s="233" t="s">
        <v>135</v>
      </c>
      <c r="B609" s="234"/>
      <c r="C609" s="234"/>
      <c r="D609" s="143">
        <v>2562776</v>
      </c>
      <c r="E609" s="144">
        <v>1511843</v>
      </c>
      <c r="F609" s="144">
        <v>50761</v>
      </c>
      <c r="G609" s="144">
        <v>386505</v>
      </c>
      <c r="H609" s="144">
        <v>607501</v>
      </c>
      <c r="I609" s="144">
        <v>6166</v>
      </c>
    </row>
    <row r="610" spans="1:9" x14ac:dyDescent="0.2">
      <c r="A610" s="233" t="s">
        <v>113</v>
      </c>
      <c r="B610" s="234"/>
      <c r="C610" s="234"/>
      <c r="D610" s="87">
        <v>3.61E-2</v>
      </c>
      <c r="E610" s="89">
        <v>2.1299999999999999E-2</v>
      </c>
      <c r="F610" s="89">
        <v>6.9999999999999999E-4</v>
      </c>
      <c r="G610" s="89">
        <v>5.4000000000000003E-3</v>
      </c>
      <c r="H610" s="89">
        <v>8.6E-3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1.35</v>
      </c>
      <c r="E612" s="142">
        <v>0.67</v>
      </c>
      <c r="F612" s="142">
        <v>0.1</v>
      </c>
      <c r="G612" s="142">
        <v>0.66</v>
      </c>
      <c r="H612" s="142">
        <v>0.32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1.0900000000000001</v>
      </c>
      <c r="E613" s="142">
        <v>0.66</v>
      </c>
      <c r="F613" s="142">
        <v>0.04</v>
      </c>
      <c r="G613" s="142">
        <v>0.54</v>
      </c>
      <c r="H613" s="142">
        <v>0.26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0.72</v>
      </c>
      <c r="E614" s="142">
        <v>0.43</v>
      </c>
      <c r="F614" s="142">
        <v>0.03</v>
      </c>
      <c r="G614" s="142">
        <v>0.28000000000000003</v>
      </c>
      <c r="H614" s="142">
        <v>0.23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0.43</v>
      </c>
      <c r="E615" s="142">
        <v>0.34</v>
      </c>
      <c r="F615" s="142">
        <v>0.02</v>
      </c>
      <c r="G615" s="142">
        <v>0.05</v>
      </c>
      <c r="H615" s="142">
        <v>0.18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19.82</v>
      </c>
      <c r="E616" s="142">
        <v>12.35</v>
      </c>
      <c r="F616" s="142">
        <v>0.73</v>
      </c>
      <c r="G616" s="142">
        <v>4.71</v>
      </c>
      <c r="H616" s="142">
        <v>7.17</v>
      </c>
      <c r="I616" s="142">
        <v>0.11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23.42</v>
      </c>
      <c r="E618" s="142">
        <v>14.45</v>
      </c>
      <c r="F618" s="142">
        <v>0.93</v>
      </c>
      <c r="G618" s="142">
        <v>6.24</v>
      </c>
      <c r="H618" s="142">
        <v>8.15</v>
      </c>
      <c r="I618" s="142">
        <v>0.11</v>
      </c>
    </row>
    <row r="619" spans="1:9" x14ac:dyDescent="0.2">
      <c r="A619" s="263" t="s">
        <v>144</v>
      </c>
      <c r="B619" s="234"/>
      <c r="C619" s="234"/>
      <c r="D619" s="141">
        <v>22.06</v>
      </c>
      <c r="E619" s="142">
        <v>13.78</v>
      </c>
      <c r="F619" s="142">
        <v>0.83</v>
      </c>
      <c r="G619" s="142">
        <v>5.58</v>
      </c>
      <c r="H619" s="142">
        <v>7.84</v>
      </c>
      <c r="I619" s="142">
        <v>0.11</v>
      </c>
    </row>
    <row r="620" spans="1:9" x14ac:dyDescent="0.2">
      <c r="A620" s="263" t="s">
        <v>145</v>
      </c>
      <c r="B620" s="234"/>
      <c r="C620" s="234"/>
      <c r="D620" s="141">
        <v>20.97</v>
      </c>
      <c r="E620" s="142">
        <v>13.12</v>
      </c>
      <c r="F620" s="142">
        <v>0.79</v>
      </c>
      <c r="G620" s="142">
        <v>5.04</v>
      </c>
      <c r="H620" s="142">
        <v>7.58</v>
      </c>
      <c r="I620" s="142">
        <v>0.11</v>
      </c>
    </row>
    <row r="621" spans="1:9" x14ac:dyDescent="0.2">
      <c r="A621" s="263" t="s">
        <v>146</v>
      </c>
      <c r="B621" s="234"/>
      <c r="C621" s="234"/>
      <c r="D621" s="141">
        <v>20.25</v>
      </c>
      <c r="E621" s="142">
        <v>12.69</v>
      </c>
      <c r="F621" s="142">
        <v>0.75</v>
      </c>
      <c r="G621" s="142">
        <v>4.76</v>
      </c>
      <c r="H621" s="142">
        <v>7.35</v>
      </c>
      <c r="I621" s="142">
        <v>0.11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3984598</v>
      </c>
      <c r="E623" s="144">
        <v>1119651</v>
      </c>
      <c r="F623" s="144">
        <v>305032</v>
      </c>
      <c r="G623" s="144">
        <v>2671665</v>
      </c>
      <c r="H623" s="144">
        <v>1176405</v>
      </c>
      <c r="I623" s="144">
        <v>5664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0.68379999999999996</v>
      </c>
      <c r="E625" s="89">
        <v>0.33760000000000001</v>
      </c>
      <c r="F625" s="89">
        <v>0.81820000000000004</v>
      </c>
      <c r="G625" s="89">
        <v>0.85799999999999998</v>
      </c>
      <c r="H625" s="89">
        <v>0.71809999999999996</v>
      </c>
      <c r="I625" s="89">
        <v>0.91139999999999999</v>
      </c>
    </row>
    <row r="626" spans="1:9" x14ac:dyDescent="0.2">
      <c r="A626" s="233" t="s">
        <v>150</v>
      </c>
      <c r="B626" s="234"/>
      <c r="C626" s="234"/>
      <c r="D626" s="87">
        <v>9.1999999999999998E-3</v>
      </c>
      <c r="E626" s="89">
        <v>3.8100000000000002E-2</v>
      </c>
      <c r="F626" s="89">
        <v>0</v>
      </c>
      <c r="G626" s="89">
        <v>6.9999999999999999E-4</v>
      </c>
      <c r="H626" s="89">
        <v>2.0000000000000001E-4</v>
      </c>
      <c r="I626" s="89">
        <v>6.9999999999999999E-4</v>
      </c>
    </row>
    <row r="627" spans="1:9" x14ac:dyDescent="0.2">
      <c r="A627" s="233" t="s">
        <v>151</v>
      </c>
      <c r="B627" s="234"/>
      <c r="C627" s="234"/>
      <c r="D627" s="87">
        <v>3.5000000000000001E-3</v>
      </c>
      <c r="E627" s="89">
        <v>1.4200000000000001E-2</v>
      </c>
      <c r="F627" s="89">
        <v>0</v>
      </c>
      <c r="G627" s="89">
        <v>2.9999999999999997E-4</v>
      </c>
      <c r="H627" s="89">
        <v>2.0000000000000001E-4</v>
      </c>
      <c r="I627" s="89">
        <v>5.0000000000000001E-4</v>
      </c>
    </row>
    <row r="628" spans="1:9" x14ac:dyDescent="0.2">
      <c r="A628" s="233" t="s">
        <v>152</v>
      </c>
      <c r="B628" s="234"/>
      <c r="C628" s="234"/>
      <c r="D628" s="87">
        <v>2.5000000000000001E-3</v>
      </c>
      <c r="E628" s="89">
        <v>1.01E-2</v>
      </c>
      <c r="F628" s="89">
        <v>0</v>
      </c>
      <c r="G628" s="89">
        <v>1E-4</v>
      </c>
      <c r="H628" s="89">
        <v>1.1999999999999999E-3</v>
      </c>
      <c r="I628" s="89">
        <v>5.0000000000000001E-4</v>
      </c>
    </row>
    <row r="629" spans="1:9" x14ac:dyDescent="0.2">
      <c r="A629" s="233" t="s">
        <v>153</v>
      </c>
      <c r="B629" s="234"/>
      <c r="C629" s="234"/>
      <c r="D629" s="87">
        <v>4.9799999999999997E-2</v>
      </c>
      <c r="E629" s="89">
        <v>3.5700000000000003E-2</v>
      </c>
      <c r="F629" s="89">
        <v>2.4400000000000002E-2</v>
      </c>
      <c r="G629" s="89">
        <v>5.8700000000000002E-2</v>
      </c>
      <c r="H629" s="89">
        <v>2.9600000000000001E-2</v>
      </c>
      <c r="I629" s="89">
        <v>1.84E-2</v>
      </c>
    </row>
    <row r="630" spans="1:9" x14ac:dyDescent="0.2">
      <c r="A630" s="233" t="s">
        <v>154</v>
      </c>
      <c r="B630" s="234"/>
      <c r="C630" s="234"/>
      <c r="D630" s="87">
        <v>2.01E-2</v>
      </c>
      <c r="E630" s="89">
        <v>3.6499999999999998E-2</v>
      </c>
      <c r="F630" s="89">
        <v>1.8200000000000001E-2</v>
      </c>
      <c r="G630" s="89">
        <v>1.1900000000000001E-2</v>
      </c>
      <c r="H630" s="89">
        <v>1.54E-2</v>
      </c>
      <c r="I630" s="89">
        <v>1.2E-2</v>
      </c>
    </row>
    <row r="631" spans="1:9" x14ac:dyDescent="0.2">
      <c r="A631" s="233" t="s">
        <v>155</v>
      </c>
      <c r="B631" s="234"/>
      <c r="C631" s="234"/>
      <c r="D631" s="87">
        <v>1.4200000000000001E-2</v>
      </c>
      <c r="E631" s="89">
        <v>3.1699999999999999E-2</v>
      </c>
      <c r="F631" s="89">
        <v>7.3000000000000001E-3</v>
      </c>
      <c r="G631" s="89">
        <v>7.1999999999999998E-3</v>
      </c>
      <c r="H631" s="89">
        <v>8.6999999999999994E-3</v>
      </c>
      <c r="I631" s="89">
        <v>6.4000000000000003E-3</v>
      </c>
    </row>
    <row r="632" spans="1:9" x14ac:dyDescent="0.2">
      <c r="A632" s="233" t="s">
        <v>156</v>
      </c>
      <c r="B632" s="234"/>
      <c r="C632" s="234"/>
      <c r="D632" s="87">
        <v>9.2999999999999992E-3</v>
      </c>
      <c r="E632" s="89">
        <v>1.9900000000000001E-2</v>
      </c>
      <c r="F632" s="89">
        <v>5.8999999999999999E-3</v>
      </c>
      <c r="G632" s="89">
        <v>4.7999999999999996E-3</v>
      </c>
      <c r="H632" s="89">
        <v>7.0000000000000001E-3</v>
      </c>
      <c r="I632" s="89">
        <v>5.4999999999999997E-3</v>
      </c>
    </row>
    <row r="633" spans="1:9" x14ac:dyDescent="0.2">
      <c r="A633" s="233" t="s">
        <v>157</v>
      </c>
      <c r="B633" s="234"/>
      <c r="C633" s="234"/>
      <c r="D633" s="87">
        <v>5.4999999999999997E-3</v>
      </c>
      <c r="E633" s="89">
        <v>1.5800000000000002E-2</v>
      </c>
      <c r="F633" s="89">
        <v>3.7000000000000002E-3</v>
      </c>
      <c r="G633" s="89">
        <v>6.9999999999999999E-4</v>
      </c>
      <c r="H633" s="89">
        <v>5.5999999999999999E-3</v>
      </c>
      <c r="I633" s="89">
        <v>3.5000000000000001E-3</v>
      </c>
    </row>
    <row r="634" spans="1:9" x14ac:dyDescent="0.2">
      <c r="A634" s="233" t="s">
        <v>158</v>
      </c>
      <c r="B634" s="234"/>
      <c r="C634" s="234"/>
      <c r="D634" s="87">
        <v>0.20200000000000001</v>
      </c>
      <c r="E634" s="89">
        <v>0.46029999999999999</v>
      </c>
      <c r="F634" s="89">
        <v>0.1222</v>
      </c>
      <c r="G634" s="89">
        <v>5.7500000000000002E-2</v>
      </c>
      <c r="H634" s="89">
        <v>0.214</v>
      </c>
      <c r="I634" s="89">
        <v>4.1099999999999998E-2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0.31619999999999998</v>
      </c>
      <c r="E636" s="89">
        <v>0.66239999999999999</v>
      </c>
      <c r="F636" s="89">
        <v>0.18179999999999999</v>
      </c>
      <c r="G636" s="89">
        <v>0.14199999999999999</v>
      </c>
      <c r="H636" s="89">
        <v>0.28189999999999998</v>
      </c>
      <c r="I636" s="89">
        <v>8.8599999999999998E-2</v>
      </c>
    </row>
    <row r="637" spans="1:9" x14ac:dyDescent="0.2">
      <c r="A637" s="233" t="s">
        <v>160</v>
      </c>
      <c r="B637" s="234"/>
      <c r="C637" s="234"/>
      <c r="D637" s="87">
        <v>0.30690000000000001</v>
      </c>
      <c r="E637" s="89">
        <v>0.62429999999999997</v>
      </c>
      <c r="F637" s="89">
        <v>0.18179999999999999</v>
      </c>
      <c r="G637" s="89">
        <v>0.14119999999999999</v>
      </c>
      <c r="H637" s="89">
        <v>0.28160000000000002</v>
      </c>
      <c r="I637" s="89">
        <v>8.7900000000000006E-2</v>
      </c>
    </row>
    <row r="638" spans="1:9" x14ac:dyDescent="0.2">
      <c r="A638" s="233" t="s">
        <v>161</v>
      </c>
      <c r="B638" s="234"/>
      <c r="C638" s="234"/>
      <c r="D638" s="87">
        <v>0.30349999999999999</v>
      </c>
      <c r="E638" s="89">
        <v>0.61009999999999998</v>
      </c>
      <c r="F638" s="89">
        <v>0.18179999999999999</v>
      </c>
      <c r="G638" s="89">
        <v>0.1409</v>
      </c>
      <c r="H638" s="89">
        <v>0.28139999999999998</v>
      </c>
      <c r="I638" s="89">
        <v>8.7400000000000005E-2</v>
      </c>
    </row>
    <row r="639" spans="1:9" x14ac:dyDescent="0.2">
      <c r="A639" s="233" t="s">
        <v>162</v>
      </c>
      <c r="B639" s="234"/>
      <c r="C639" s="234"/>
      <c r="D639" s="87">
        <v>0.3009</v>
      </c>
      <c r="E639" s="89">
        <v>0.6</v>
      </c>
      <c r="F639" s="89">
        <v>0.18179999999999999</v>
      </c>
      <c r="G639" s="89">
        <v>0.14080000000000001</v>
      </c>
      <c r="H639" s="89">
        <v>0.28029999999999999</v>
      </c>
      <c r="I639" s="89">
        <v>8.6900000000000005E-2</v>
      </c>
    </row>
    <row r="640" spans="1:9" x14ac:dyDescent="0.2">
      <c r="A640" s="233" t="s">
        <v>163</v>
      </c>
      <c r="B640" s="234"/>
      <c r="C640" s="234"/>
      <c r="D640" s="87">
        <v>0.25109999999999999</v>
      </c>
      <c r="E640" s="89">
        <v>0.56420000000000003</v>
      </c>
      <c r="F640" s="89">
        <v>0.1573</v>
      </c>
      <c r="G640" s="89">
        <v>8.2100000000000006E-2</v>
      </c>
      <c r="H640" s="89">
        <v>0.25069999999999998</v>
      </c>
      <c r="I640" s="89">
        <v>6.8500000000000005E-2</v>
      </c>
    </row>
    <row r="641" spans="1:9" x14ac:dyDescent="0.2">
      <c r="A641" s="233" t="s">
        <v>164</v>
      </c>
      <c r="B641" s="234"/>
      <c r="C641" s="234"/>
      <c r="D641" s="87">
        <v>0.23100000000000001</v>
      </c>
      <c r="E641" s="89">
        <v>0.52769999999999995</v>
      </c>
      <c r="F641" s="89">
        <v>0.1391</v>
      </c>
      <c r="G641" s="89">
        <v>7.0199999999999999E-2</v>
      </c>
      <c r="H641" s="89">
        <v>0.23530000000000001</v>
      </c>
      <c r="I641" s="89">
        <v>5.6500000000000002E-2</v>
      </c>
    </row>
    <row r="642" spans="1:9" x14ac:dyDescent="0.2">
      <c r="A642" s="233" t="s">
        <v>165</v>
      </c>
      <c r="B642" s="234"/>
      <c r="C642" s="234"/>
      <c r="D642" s="87">
        <v>0.21679999999999999</v>
      </c>
      <c r="E642" s="89">
        <v>0.496</v>
      </c>
      <c r="F642" s="89">
        <v>0.1318</v>
      </c>
      <c r="G642" s="89">
        <v>6.3E-2</v>
      </c>
      <c r="H642" s="89">
        <v>0.2266</v>
      </c>
      <c r="I642" s="89">
        <v>5.0099999999999999E-2</v>
      </c>
    </row>
    <row r="643" spans="1:9" x14ac:dyDescent="0.2">
      <c r="A643" s="233" t="s">
        <v>166</v>
      </c>
      <c r="B643" s="234"/>
      <c r="C643" s="234"/>
      <c r="D643" s="87">
        <v>0.20749999999999999</v>
      </c>
      <c r="E643" s="89">
        <v>0.47610000000000002</v>
      </c>
      <c r="F643" s="89">
        <v>0.12590000000000001</v>
      </c>
      <c r="G643" s="89">
        <v>5.8200000000000002E-2</v>
      </c>
      <c r="H643" s="89">
        <v>0.21959999999999999</v>
      </c>
      <c r="I643" s="89">
        <v>4.4699999999999997E-2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5.1668371808112595E-2</v>
      </c>
      <c r="C772" s="96">
        <f t="shared" ref="C772:C779" si="24">-D68/$B$58</f>
        <v>-5.1800257629901876E-2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8.3951790560143E-2</v>
      </c>
      <c r="C773" s="96">
        <f t="shared" si="24"/>
        <v>-7.4290507614951581E-2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2.7221492216958642E-2</v>
      </c>
      <c r="C774" s="96">
        <f t="shared" si="24"/>
        <v>-2.5638539105924032E-2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6.0903126954649701E-2</v>
      </c>
      <c r="C775" s="96">
        <f t="shared" si="24"/>
        <v>-6.1687330394994806E-2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8.5316388591229919E-2</v>
      </c>
      <c r="C776" s="96">
        <f t="shared" si="24"/>
        <v>-9.6471246143228648E-2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6.7420484648070114E-2</v>
      </c>
      <c r="C777" s="96">
        <f t="shared" si="24"/>
        <v>-7.3940751587559417E-2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5.8850007353927564E-2</v>
      </c>
      <c r="C778" s="96">
        <f t="shared" si="24"/>
        <v>-6.8149250788324872E-2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4.9869487988854357E-2</v>
      </c>
      <c r="C779" s="96">
        <f t="shared" si="24"/>
        <v>-6.2820966613168869E-2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181.82</v>
      </c>
      <c r="D785" s="97">
        <v>188.55</v>
      </c>
      <c r="E785" s="97">
        <v>160.53</v>
      </c>
      <c r="F785" s="97">
        <v>180.77</v>
      </c>
      <c r="G785" s="94">
        <v>82.67</v>
      </c>
      <c r="H785" s="97">
        <v>83.48</v>
      </c>
      <c r="I785" s="97">
        <v>61.98</v>
      </c>
      <c r="J785" s="97">
        <v>68.17</v>
      </c>
      <c r="K785" s="94">
        <v>15.81</v>
      </c>
      <c r="L785" s="94">
        <v>15.39</v>
      </c>
      <c r="M785" s="94">
        <v>14.08</v>
      </c>
      <c r="N785" s="97">
        <v>17.79</v>
      </c>
      <c r="O785" s="94">
        <v>2.17</v>
      </c>
      <c r="P785" s="94">
        <v>2.61</v>
      </c>
      <c r="Q785" s="94">
        <v>2.4500000000000002</v>
      </c>
      <c r="R785" s="97">
        <v>2.92</v>
      </c>
      <c r="W785" s="93"/>
    </row>
    <row r="786" spans="1:23" x14ac:dyDescent="0.2">
      <c r="A786" s="94"/>
      <c r="B786" s="94" t="s">
        <v>225</v>
      </c>
      <c r="C786" s="94">
        <v>173.91</v>
      </c>
      <c r="D786" s="97">
        <v>181.81</v>
      </c>
      <c r="E786" s="97">
        <v>156.03</v>
      </c>
      <c r="F786" s="97">
        <v>173.1</v>
      </c>
      <c r="G786" s="94">
        <v>79.650000000000006</v>
      </c>
      <c r="H786" s="97">
        <v>76.16</v>
      </c>
      <c r="I786" s="97">
        <v>60.78</v>
      </c>
      <c r="J786" s="97">
        <v>64.31</v>
      </c>
      <c r="K786" s="94">
        <v>15.71</v>
      </c>
      <c r="L786" s="94">
        <v>16.73</v>
      </c>
      <c r="M786" s="94">
        <v>13.78</v>
      </c>
      <c r="N786" s="97">
        <v>18.23</v>
      </c>
      <c r="O786" s="94">
        <v>2.71</v>
      </c>
      <c r="P786" s="94">
        <v>2.46</v>
      </c>
      <c r="Q786" s="94">
        <v>2.74</v>
      </c>
      <c r="R786" s="97">
        <v>3.32</v>
      </c>
      <c r="W786" s="93"/>
    </row>
    <row r="787" spans="1:23" x14ac:dyDescent="0.2">
      <c r="A787" s="94"/>
      <c r="B787" s="94" t="s">
        <v>226</v>
      </c>
      <c r="C787" s="94">
        <v>186.32</v>
      </c>
      <c r="D787" s="97">
        <v>188.46</v>
      </c>
      <c r="E787" s="97">
        <v>197.21</v>
      </c>
      <c r="F787" s="97">
        <v>200.76</v>
      </c>
      <c r="G787" s="94">
        <v>81.13</v>
      </c>
      <c r="H787" s="97">
        <v>71.59</v>
      </c>
      <c r="I787" s="97">
        <v>69.86</v>
      </c>
      <c r="J787" s="97">
        <v>74.25</v>
      </c>
      <c r="K787" s="94">
        <v>18.149999999999999</v>
      </c>
      <c r="L787" s="94">
        <v>18.45</v>
      </c>
      <c r="M787" s="94">
        <v>21.11</v>
      </c>
      <c r="N787" s="97">
        <v>22.25</v>
      </c>
      <c r="O787" s="94">
        <v>2.85</v>
      </c>
      <c r="P787" s="94">
        <v>3.44</v>
      </c>
      <c r="Q787" s="94">
        <v>4.3499999999999996</v>
      </c>
      <c r="R787" s="97">
        <v>4.4400000000000004</v>
      </c>
      <c r="W787" s="93"/>
    </row>
    <row r="788" spans="1:23" x14ac:dyDescent="0.2">
      <c r="A788" s="94"/>
      <c r="B788" s="94" t="s">
        <v>227</v>
      </c>
      <c r="C788" s="94">
        <v>188.76</v>
      </c>
      <c r="D788" s="97">
        <v>130.78</v>
      </c>
      <c r="E788" s="97">
        <v>188</v>
      </c>
      <c r="F788" s="97">
        <v>184.73</v>
      </c>
      <c r="G788" s="94">
        <v>80.41</v>
      </c>
      <c r="H788" s="97">
        <v>51.1</v>
      </c>
      <c r="I788" s="97">
        <v>64.180000000000007</v>
      </c>
      <c r="J788" s="97">
        <v>66.430000000000007</v>
      </c>
      <c r="K788" s="94">
        <v>19.25</v>
      </c>
      <c r="L788" s="94">
        <v>12.53</v>
      </c>
      <c r="M788" s="94">
        <v>19.649999999999999</v>
      </c>
      <c r="N788" s="97">
        <v>21.53</v>
      </c>
      <c r="O788" s="94">
        <v>3.13</v>
      </c>
      <c r="P788" s="94">
        <v>2.29</v>
      </c>
      <c r="Q788" s="94">
        <v>3.76</v>
      </c>
      <c r="R788" s="97">
        <v>4.43</v>
      </c>
      <c r="W788" s="93"/>
    </row>
    <row r="789" spans="1:23" x14ac:dyDescent="0.2">
      <c r="A789" s="94"/>
      <c r="B789" s="94" t="s">
        <v>228</v>
      </c>
      <c r="C789" s="94">
        <v>198.58</v>
      </c>
      <c r="D789" s="97">
        <v>140.05000000000001</v>
      </c>
      <c r="E789" s="97">
        <v>184.44</v>
      </c>
      <c r="F789" s="97">
        <v>200.55</v>
      </c>
      <c r="G789" s="94">
        <v>86.77</v>
      </c>
      <c r="H789" s="97">
        <v>56.49</v>
      </c>
      <c r="I789" s="97">
        <v>61.34</v>
      </c>
      <c r="J789" s="97">
        <v>69.86</v>
      </c>
      <c r="K789" s="94">
        <v>21.97</v>
      </c>
      <c r="L789" s="94">
        <v>13.39</v>
      </c>
      <c r="M789" s="94">
        <v>20.38</v>
      </c>
      <c r="N789" s="97">
        <v>25.72</v>
      </c>
      <c r="O789" s="94">
        <v>3.6</v>
      </c>
      <c r="P789" s="94">
        <v>2.4300000000000002</v>
      </c>
      <c r="Q789" s="94">
        <v>3.84</v>
      </c>
      <c r="R789" s="97">
        <v>4.93</v>
      </c>
      <c r="W789" s="93"/>
    </row>
    <row r="790" spans="1:23" x14ac:dyDescent="0.2">
      <c r="A790" s="94"/>
      <c r="B790" s="94" t="s">
        <v>229</v>
      </c>
      <c r="C790" s="94">
        <v>185.96</v>
      </c>
      <c r="D790" s="97">
        <v>157.58000000000001</v>
      </c>
      <c r="E790" s="97">
        <v>182.93</v>
      </c>
      <c r="F790" s="97">
        <v>196.76</v>
      </c>
      <c r="G790" s="94">
        <v>81.45</v>
      </c>
      <c r="H790" s="97">
        <v>60.76</v>
      </c>
      <c r="I790" s="97">
        <v>65.12</v>
      </c>
      <c r="J790" s="97">
        <v>71.19</v>
      </c>
      <c r="K790" s="94">
        <v>19.38</v>
      </c>
      <c r="L790" s="94">
        <v>15.18</v>
      </c>
      <c r="M790" s="94">
        <v>19.22</v>
      </c>
      <c r="N790" s="97">
        <v>22.78</v>
      </c>
      <c r="O790" s="94">
        <v>3.06</v>
      </c>
      <c r="P790" s="94">
        <v>2.69</v>
      </c>
      <c r="Q790" s="94">
        <v>3.05</v>
      </c>
      <c r="R790" s="97">
        <v>4.33</v>
      </c>
      <c r="W790" s="93"/>
    </row>
    <row r="791" spans="1:23" x14ac:dyDescent="0.2">
      <c r="A791" s="94"/>
      <c r="B791" s="94" t="s">
        <v>230</v>
      </c>
      <c r="C791" s="94">
        <v>191.65</v>
      </c>
      <c r="D791" s="97">
        <v>161.12</v>
      </c>
      <c r="E791" s="97">
        <v>173.42</v>
      </c>
      <c r="F791" s="97">
        <v>191.57</v>
      </c>
      <c r="G791" s="94">
        <v>89.02</v>
      </c>
      <c r="H791" s="97">
        <v>63.63</v>
      </c>
      <c r="I791" s="97">
        <v>66.13</v>
      </c>
      <c r="J791" s="97">
        <v>66.81</v>
      </c>
      <c r="K791" s="94">
        <v>18.29</v>
      </c>
      <c r="L791" s="94">
        <v>15.5</v>
      </c>
      <c r="M791" s="94">
        <v>19.600000000000001</v>
      </c>
      <c r="N791" s="97">
        <v>23.09</v>
      </c>
      <c r="O791" s="94">
        <v>2.69</v>
      </c>
      <c r="P791" s="94">
        <v>2.66</v>
      </c>
      <c r="Q791" s="94">
        <v>3.5</v>
      </c>
      <c r="R791" s="97">
        <v>3.79</v>
      </c>
      <c r="W791" s="93"/>
    </row>
    <row r="792" spans="1:23" x14ac:dyDescent="0.2">
      <c r="A792" s="94"/>
      <c r="B792" s="94" t="s">
        <v>231</v>
      </c>
      <c r="C792" s="94">
        <v>192.28</v>
      </c>
      <c r="D792" s="97">
        <v>161.51</v>
      </c>
      <c r="E792" s="97">
        <v>191.23</v>
      </c>
      <c r="F792" s="97">
        <v>196.95</v>
      </c>
      <c r="G792" s="94">
        <v>85.81</v>
      </c>
      <c r="H792" s="97">
        <v>63.05</v>
      </c>
      <c r="I792" s="97">
        <v>66.94</v>
      </c>
      <c r="J792" s="97">
        <v>70.89</v>
      </c>
      <c r="K792" s="94">
        <v>18.23</v>
      </c>
      <c r="L792" s="94">
        <v>15.08</v>
      </c>
      <c r="M792" s="94">
        <v>20.59</v>
      </c>
      <c r="N792" s="97">
        <v>22.88</v>
      </c>
      <c r="O792" s="94">
        <v>2.85</v>
      </c>
      <c r="P792" s="94">
        <v>2.66</v>
      </c>
      <c r="Q792" s="94">
        <v>3.5</v>
      </c>
      <c r="R792" s="97">
        <v>4.2</v>
      </c>
      <c r="W792" s="93"/>
    </row>
    <row r="793" spans="1:23" x14ac:dyDescent="0.2">
      <c r="A793" s="94"/>
      <c r="B793" s="94" t="s">
        <v>232</v>
      </c>
      <c r="C793" s="94">
        <v>184.68</v>
      </c>
      <c r="D793" s="97">
        <v>170.6</v>
      </c>
      <c r="E793" s="97">
        <v>185.33</v>
      </c>
      <c r="F793" s="97">
        <v>187.21</v>
      </c>
      <c r="G793" s="94">
        <v>81.39</v>
      </c>
      <c r="H793" s="97">
        <v>65.75</v>
      </c>
      <c r="I793" s="97">
        <v>67.260000000000005</v>
      </c>
      <c r="J793" s="97">
        <v>69.05</v>
      </c>
      <c r="K793" s="94">
        <v>16.86</v>
      </c>
      <c r="L793" s="94">
        <v>16</v>
      </c>
      <c r="M793" s="94">
        <v>18.79</v>
      </c>
      <c r="N793" s="97">
        <v>22.07</v>
      </c>
      <c r="O793" s="94">
        <v>2.79</v>
      </c>
      <c r="P793" s="94">
        <v>2.82</v>
      </c>
      <c r="Q793" s="94">
        <v>2.98</v>
      </c>
      <c r="R793" s="97">
        <v>3.65</v>
      </c>
      <c r="W793" s="93"/>
    </row>
    <row r="794" spans="1:23" x14ac:dyDescent="0.2">
      <c r="A794" s="94"/>
      <c r="B794" s="94" t="s">
        <v>233</v>
      </c>
      <c r="C794" s="94">
        <v>191.94</v>
      </c>
      <c r="D794" s="97">
        <v>181.11</v>
      </c>
      <c r="E794" s="97">
        <v>185.78</v>
      </c>
      <c r="F794" s="97">
        <v>200.7</v>
      </c>
      <c r="G794" s="94">
        <v>85.26</v>
      </c>
      <c r="H794" s="97">
        <v>70.290000000000006</v>
      </c>
      <c r="I794" s="97">
        <v>69.05</v>
      </c>
      <c r="J794" s="97">
        <v>75.09</v>
      </c>
      <c r="K794" s="94">
        <v>18.39</v>
      </c>
      <c r="L794" s="94">
        <v>19.100000000000001</v>
      </c>
      <c r="M794" s="94">
        <v>18.79</v>
      </c>
      <c r="N794" s="97">
        <v>23.93</v>
      </c>
      <c r="O794" s="94">
        <v>3</v>
      </c>
      <c r="P794" s="94">
        <v>3.23</v>
      </c>
      <c r="Q794" s="94">
        <v>3.65</v>
      </c>
      <c r="R794" s="97">
        <v>4.33</v>
      </c>
      <c r="W794" s="93"/>
    </row>
    <row r="795" spans="1:23" x14ac:dyDescent="0.2">
      <c r="A795" s="94"/>
      <c r="B795" s="94" t="s">
        <v>234</v>
      </c>
      <c r="C795" s="94">
        <v>179.85</v>
      </c>
      <c r="D795" s="97">
        <v>161.63999999999999</v>
      </c>
      <c r="E795" s="97">
        <v>184.11</v>
      </c>
      <c r="F795" s="97">
        <v>190.74</v>
      </c>
      <c r="G795" s="94">
        <v>80.25</v>
      </c>
      <c r="H795" s="97">
        <v>61.94</v>
      </c>
      <c r="I795" s="97">
        <v>66.73</v>
      </c>
      <c r="J795" s="97">
        <v>70.47</v>
      </c>
      <c r="K795" s="94">
        <v>16.22</v>
      </c>
      <c r="L795" s="94">
        <v>15.97</v>
      </c>
      <c r="M795" s="94">
        <v>18.29</v>
      </c>
      <c r="N795" s="97">
        <v>21.08</v>
      </c>
      <c r="O795" s="94">
        <v>2.69</v>
      </c>
      <c r="P795" s="94">
        <v>2.42</v>
      </c>
      <c r="Q795" s="94">
        <v>3.02</v>
      </c>
      <c r="R795" s="97">
        <v>3.26</v>
      </c>
      <c r="W795" s="93"/>
    </row>
    <row r="796" spans="1:23" x14ac:dyDescent="0.2">
      <c r="A796" s="94"/>
      <c r="B796" s="94" t="s">
        <v>235</v>
      </c>
      <c r="C796" s="94">
        <v>176.44</v>
      </c>
      <c r="D796" s="97">
        <v>169.19</v>
      </c>
      <c r="E796" s="97">
        <v>194.02</v>
      </c>
      <c r="F796" s="97"/>
      <c r="G796" s="94">
        <v>79.209999999999994</v>
      </c>
      <c r="H796" s="97">
        <v>66.45</v>
      </c>
      <c r="I796" s="97">
        <v>71.38</v>
      </c>
      <c r="J796" s="97"/>
      <c r="K796" s="94">
        <v>15.28</v>
      </c>
      <c r="L796" s="94">
        <v>14.74</v>
      </c>
      <c r="M796" s="94">
        <v>18.62</v>
      </c>
      <c r="N796" s="97"/>
      <c r="O796" s="94">
        <v>2.64</v>
      </c>
      <c r="P796" s="94">
        <v>2.74</v>
      </c>
      <c r="Q796" s="94">
        <v>3.36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0.19</v>
      </c>
      <c r="D801" s="97">
        <v>0.23</v>
      </c>
      <c r="E801" s="97">
        <v>0.23</v>
      </c>
      <c r="F801" s="97">
        <v>0.32</v>
      </c>
      <c r="G801" s="94">
        <v>24.47</v>
      </c>
      <c r="H801" s="97">
        <v>24.31</v>
      </c>
      <c r="I801" s="97">
        <v>20.07</v>
      </c>
      <c r="J801" s="97">
        <v>21.62</v>
      </c>
      <c r="K801" s="94">
        <v>0.02</v>
      </c>
      <c r="L801" s="94">
        <v>0.02</v>
      </c>
      <c r="M801" s="94">
        <v>0.03</v>
      </c>
      <c r="N801" s="97">
        <v>0</v>
      </c>
      <c r="O801" s="94">
        <v>56.49</v>
      </c>
      <c r="P801" s="94">
        <v>62.53</v>
      </c>
      <c r="Q801" s="94">
        <v>61.7</v>
      </c>
      <c r="R801" s="97">
        <v>69.95</v>
      </c>
    </row>
    <row r="802" spans="1:18" x14ac:dyDescent="0.2">
      <c r="A802" s="94"/>
      <c r="B802" s="94" t="s">
        <v>225</v>
      </c>
      <c r="C802" s="94">
        <v>0.1</v>
      </c>
      <c r="D802" s="97">
        <v>0.28000000000000003</v>
      </c>
      <c r="E802" s="97">
        <v>0.36</v>
      </c>
      <c r="F802" s="97">
        <v>0.37</v>
      </c>
      <c r="G802" s="94">
        <v>24.02</v>
      </c>
      <c r="H802" s="97">
        <v>24.13</v>
      </c>
      <c r="I802" s="97">
        <v>18.11</v>
      </c>
      <c r="J802" s="97">
        <v>20.46</v>
      </c>
      <c r="K802" s="94">
        <v>0.02</v>
      </c>
      <c r="L802" s="94">
        <v>0.02</v>
      </c>
      <c r="M802" s="94">
        <v>0</v>
      </c>
      <c r="N802" s="97">
        <v>0.03</v>
      </c>
      <c r="O802" s="94">
        <v>51.71</v>
      </c>
      <c r="P802" s="94">
        <v>62.02</v>
      </c>
      <c r="Q802" s="94">
        <v>60.26</v>
      </c>
      <c r="R802" s="97">
        <v>66.37</v>
      </c>
    </row>
    <row r="803" spans="1:18" x14ac:dyDescent="0.2">
      <c r="A803" s="94"/>
      <c r="B803" s="94" t="s">
        <v>226</v>
      </c>
      <c r="C803" s="94">
        <v>0.32</v>
      </c>
      <c r="D803" s="97">
        <v>0.23</v>
      </c>
      <c r="E803" s="97">
        <v>0.55000000000000004</v>
      </c>
      <c r="F803" s="97">
        <v>0.45</v>
      </c>
      <c r="G803" s="94">
        <v>27.76</v>
      </c>
      <c r="H803" s="97">
        <v>25.8</v>
      </c>
      <c r="I803" s="97">
        <v>25.69</v>
      </c>
      <c r="J803" s="97">
        <v>25.94</v>
      </c>
      <c r="K803" s="94">
        <v>0.02</v>
      </c>
      <c r="L803" s="94">
        <v>0</v>
      </c>
      <c r="M803" s="94">
        <v>0.03</v>
      </c>
      <c r="N803" s="97">
        <v>0.02</v>
      </c>
      <c r="O803" s="94">
        <v>56.09</v>
      </c>
      <c r="P803" s="94">
        <v>68.95</v>
      </c>
      <c r="Q803" s="94">
        <v>75.63</v>
      </c>
      <c r="R803" s="97">
        <v>73.41</v>
      </c>
    </row>
    <row r="804" spans="1:18" x14ac:dyDescent="0.2">
      <c r="A804" s="94"/>
      <c r="B804" s="94" t="s">
        <v>227</v>
      </c>
      <c r="C804" s="94">
        <v>0.24</v>
      </c>
      <c r="D804" s="97">
        <v>0.21</v>
      </c>
      <c r="E804" s="97">
        <v>0.36</v>
      </c>
      <c r="F804" s="97">
        <v>0.57999999999999996</v>
      </c>
      <c r="G804" s="94">
        <v>27.78</v>
      </c>
      <c r="H804" s="97">
        <v>19.43</v>
      </c>
      <c r="I804" s="97">
        <v>25.96</v>
      </c>
      <c r="J804" s="97">
        <v>24.49</v>
      </c>
      <c r="K804" s="94">
        <v>0.06</v>
      </c>
      <c r="L804" s="94">
        <v>0.02</v>
      </c>
      <c r="M804" s="94">
        <v>0.02</v>
      </c>
      <c r="N804" s="97">
        <v>0</v>
      </c>
      <c r="O804" s="94">
        <v>57.89</v>
      </c>
      <c r="P804" s="94">
        <v>45.21</v>
      </c>
      <c r="Q804" s="94">
        <v>74.069999999999993</v>
      </c>
      <c r="R804" s="97">
        <v>67.260000000000005</v>
      </c>
    </row>
    <row r="805" spans="1:18" x14ac:dyDescent="0.2">
      <c r="A805" s="94"/>
      <c r="B805" s="94" t="s">
        <v>228</v>
      </c>
      <c r="C805" s="94">
        <v>0.1</v>
      </c>
      <c r="D805" s="97">
        <v>0.34</v>
      </c>
      <c r="E805" s="97">
        <v>0.47</v>
      </c>
      <c r="F805" s="97">
        <v>0.55000000000000004</v>
      </c>
      <c r="G805" s="94">
        <v>28.77</v>
      </c>
      <c r="H805" s="97">
        <v>18.62</v>
      </c>
      <c r="I805" s="97">
        <v>26.29</v>
      </c>
      <c r="J805" s="97">
        <v>27.91</v>
      </c>
      <c r="K805" s="94">
        <v>0.03</v>
      </c>
      <c r="L805" s="94">
        <v>0.02</v>
      </c>
      <c r="M805" s="94">
        <v>0</v>
      </c>
      <c r="N805" s="97">
        <v>0</v>
      </c>
      <c r="O805" s="94">
        <v>57.34</v>
      </c>
      <c r="P805" s="94">
        <v>48.76</v>
      </c>
      <c r="Q805" s="94">
        <v>72.11</v>
      </c>
      <c r="R805" s="97">
        <v>71.59</v>
      </c>
    </row>
    <row r="806" spans="1:18" x14ac:dyDescent="0.2">
      <c r="A806" s="94"/>
      <c r="B806" s="94" t="s">
        <v>229</v>
      </c>
      <c r="C806" s="94">
        <v>0.23</v>
      </c>
      <c r="D806" s="97">
        <v>0.19</v>
      </c>
      <c r="E806" s="97">
        <v>0.41</v>
      </c>
      <c r="F806" s="97">
        <v>0.65</v>
      </c>
      <c r="G806" s="94">
        <v>26.69</v>
      </c>
      <c r="H806" s="97">
        <v>20.56</v>
      </c>
      <c r="I806" s="97">
        <v>21.27</v>
      </c>
      <c r="J806" s="97">
        <v>26.12</v>
      </c>
      <c r="K806" s="94">
        <v>0.02</v>
      </c>
      <c r="L806" s="94">
        <v>0.02</v>
      </c>
      <c r="M806" s="94">
        <v>0</v>
      </c>
      <c r="N806" s="97">
        <v>0.03</v>
      </c>
      <c r="O806" s="94">
        <v>55.13</v>
      </c>
      <c r="P806" s="94">
        <v>58.18</v>
      </c>
      <c r="Q806" s="94">
        <v>73.86</v>
      </c>
      <c r="R806" s="97">
        <v>71.66</v>
      </c>
    </row>
    <row r="807" spans="1:18" x14ac:dyDescent="0.2">
      <c r="A807" s="94"/>
      <c r="B807" s="94" t="s">
        <v>230</v>
      </c>
      <c r="C807" s="94">
        <v>0.23</v>
      </c>
      <c r="D807" s="97">
        <v>0.32</v>
      </c>
      <c r="E807" s="97">
        <v>0.5</v>
      </c>
      <c r="F807" s="97">
        <v>0.44</v>
      </c>
      <c r="G807" s="94">
        <v>23.92</v>
      </c>
      <c r="H807" s="97">
        <v>21.02</v>
      </c>
      <c r="I807" s="97">
        <v>21.53</v>
      </c>
      <c r="J807" s="97">
        <v>23.3</v>
      </c>
      <c r="K807" s="94">
        <v>0.03</v>
      </c>
      <c r="L807" s="94">
        <v>0.02</v>
      </c>
      <c r="M807" s="94">
        <v>0.03</v>
      </c>
      <c r="N807" s="97">
        <v>0</v>
      </c>
      <c r="O807" s="94">
        <v>57.47</v>
      </c>
      <c r="P807" s="94">
        <v>57.97</v>
      </c>
      <c r="Q807" s="94">
        <v>62.12</v>
      </c>
      <c r="R807" s="97">
        <v>74.14</v>
      </c>
    </row>
    <row r="808" spans="1:18" x14ac:dyDescent="0.2">
      <c r="A808" s="94"/>
      <c r="B808" s="94" t="s">
        <v>231</v>
      </c>
      <c r="C808" s="94">
        <v>0.28000000000000003</v>
      </c>
      <c r="D808" s="97">
        <v>0.52</v>
      </c>
      <c r="E808" s="97">
        <v>0.39</v>
      </c>
      <c r="F808" s="97">
        <v>0.42</v>
      </c>
      <c r="G808" s="94">
        <v>25.15</v>
      </c>
      <c r="H808" s="97">
        <v>20.92</v>
      </c>
      <c r="I808" s="97">
        <v>22.09</v>
      </c>
      <c r="J808" s="97">
        <v>24.11</v>
      </c>
      <c r="K808" s="94">
        <v>0.03</v>
      </c>
      <c r="L808" s="94">
        <v>0.05</v>
      </c>
      <c r="M808" s="94">
        <v>0</v>
      </c>
      <c r="N808" s="97">
        <v>0.02</v>
      </c>
      <c r="O808" s="94">
        <v>59.93</v>
      </c>
      <c r="P808" s="94">
        <v>59.24</v>
      </c>
      <c r="Q808" s="94">
        <v>77.72</v>
      </c>
      <c r="R808" s="97">
        <v>74.430000000000007</v>
      </c>
    </row>
    <row r="809" spans="1:18" x14ac:dyDescent="0.2">
      <c r="A809" s="94"/>
      <c r="B809" s="94" t="s">
        <v>232</v>
      </c>
      <c r="C809" s="94">
        <v>0.24</v>
      </c>
      <c r="D809" s="97">
        <v>0.32</v>
      </c>
      <c r="E809" s="97">
        <v>0.26</v>
      </c>
      <c r="F809" s="97">
        <v>0.57999999999999996</v>
      </c>
      <c r="G809" s="94">
        <v>26.51</v>
      </c>
      <c r="H809" s="97">
        <v>22.9</v>
      </c>
      <c r="I809" s="97">
        <v>23.11</v>
      </c>
      <c r="J809" s="97">
        <v>24.34</v>
      </c>
      <c r="K809" s="94">
        <v>0.03</v>
      </c>
      <c r="L809" s="94">
        <v>0.02</v>
      </c>
      <c r="M809" s="94">
        <v>0.02</v>
      </c>
      <c r="N809" s="97">
        <v>0</v>
      </c>
      <c r="O809" s="94">
        <v>56.85</v>
      </c>
      <c r="P809" s="94">
        <v>62.79</v>
      </c>
      <c r="Q809" s="94">
        <v>72.900000000000006</v>
      </c>
      <c r="R809" s="97">
        <v>67.52</v>
      </c>
    </row>
    <row r="810" spans="1:18" x14ac:dyDescent="0.2">
      <c r="A810" s="94"/>
      <c r="B810" s="94" t="s">
        <v>233</v>
      </c>
      <c r="C810" s="94">
        <v>0.26</v>
      </c>
      <c r="D810" s="97">
        <v>0.39</v>
      </c>
      <c r="E810" s="97">
        <v>0.42</v>
      </c>
      <c r="F810" s="97">
        <v>0.57999999999999996</v>
      </c>
      <c r="G810" s="94">
        <v>25.57</v>
      </c>
      <c r="H810" s="97">
        <v>24.11</v>
      </c>
      <c r="I810" s="97">
        <v>24.06</v>
      </c>
      <c r="J810" s="97">
        <v>26.87</v>
      </c>
      <c r="K810" s="94">
        <v>0</v>
      </c>
      <c r="L810" s="94">
        <v>0.05</v>
      </c>
      <c r="M810" s="94">
        <v>0.03</v>
      </c>
      <c r="N810" s="97">
        <v>0</v>
      </c>
      <c r="O810" s="94">
        <v>59.46</v>
      </c>
      <c r="P810" s="94">
        <v>63.94</v>
      </c>
      <c r="Q810" s="94">
        <v>69.78</v>
      </c>
      <c r="R810" s="97">
        <v>69.89</v>
      </c>
    </row>
    <row r="811" spans="1:18" x14ac:dyDescent="0.2">
      <c r="A811" s="94"/>
      <c r="B811" s="94" t="s">
        <v>234</v>
      </c>
      <c r="C811" s="94">
        <v>0.28000000000000003</v>
      </c>
      <c r="D811" s="97">
        <v>0.26</v>
      </c>
      <c r="E811" s="97">
        <v>0.31</v>
      </c>
      <c r="F811" s="97">
        <v>0.52</v>
      </c>
      <c r="G811" s="94">
        <v>24.13</v>
      </c>
      <c r="H811" s="97">
        <v>21.5</v>
      </c>
      <c r="I811" s="97">
        <v>22.72</v>
      </c>
      <c r="J811" s="97">
        <v>23.46</v>
      </c>
      <c r="K811" s="94">
        <v>0.03</v>
      </c>
      <c r="L811" s="94">
        <v>0.02</v>
      </c>
      <c r="M811" s="94">
        <v>0.02</v>
      </c>
      <c r="N811" s="97">
        <v>0.03</v>
      </c>
      <c r="O811" s="94">
        <v>56.25</v>
      </c>
      <c r="P811" s="94">
        <v>59.53</v>
      </c>
      <c r="Q811" s="94">
        <v>73.03</v>
      </c>
      <c r="R811" s="97">
        <v>71.92</v>
      </c>
    </row>
    <row r="812" spans="1:18" x14ac:dyDescent="0.2">
      <c r="A812" s="94"/>
      <c r="B812" s="94" t="s">
        <v>235</v>
      </c>
      <c r="C812" s="94">
        <v>0.21</v>
      </c>
      <c r="D812" s="97">
        <v>0.16</v>
      </c>
      <c r="E812" s="97">
        <v>0.39</v>
      </c>
      <c r="F812" s="97"/>
      <c r="G812" s="94">
        <v>25.6</v>
      </c>
      <c r="H812" s="97">
        <v>21.57</v>
      </c>
      <c r="I812" s="97">
        <v>24.4</v>
      </c>
      <c r="J812" s="97"/>
      <c r="K812" s="94">
        <v>0.03</v>
      </c>
      <c r="L812" s="94">
        <v>0</v>
      </c>
      <c r="M812" s="94">
        <v>0</v>
      </c>
      <c r="N812" s="97"/>
      <c r="O812" s="94">
        <v>53.46</v>
      </c>
      <c r="P812" s="94">
        <v>63.53</v>
      </c>
      <c r="Q812" s="94">
        <v>75.87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4363046</v>
      </c>
      <c r="D818" s="101">
        <v>1207408</v>
      </c>
      <c r="E818" s="101">
        <v>2984918</v>
      </c>
      <c r="F818" s="101">
        <v>1202487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4363740</v>
      </c>
      <c r="D819" s="101">
        <v>1203718</v>
      </c>
      <c r="E819" s="101">
        <v>2983626</v>
      </c>
      <c r="F819" s="101">
        <v>1200849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4327216</v>
      </c>
      <c r="D820" s="101">
        <v>1195091</v>
      </c>
      <c r="E820" s="101">
        <v>2974607</v>
      </c>
      <c r="F820" s="101">
        <v>1143265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4333256</v>
      </c>
      <c r="D821" s="101">
        <v>1189271</v>
      </c>
      <c r="E821" s="101">
        <v>2983517</v>
      </c>
      <c r="F821" s="101">
        <v>1147415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4306354</v>
      </c>
      <c r="D822" s="101">
        <v>1174831</v>
      </c>
      <c r="E822" s="101">
        <v>2974317</v>
      </c>
      <c r="F822" s="101">
        <v>1146909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4251980</v>
      </c>
      <c r="D823" s="101">
        <v>1176667</v>
      </c>
      <c r="E823" s="101">
        <v>2934486</v>
      </c>
      <c r="F823" s="101">
        <v>1160320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4077473</v>
      </c>
      <c r="D824" s="101">
        <v>1174909</v>
      </c>
      <c r="E824" s="101">
        <v>2778433</v>
      </c>
      <c r="F824" s="101">
        <v>1163906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4094712</v>
      </c>
      <c r="D825" s="101">
        <v>1181762</v>
      </c>
      <c r="E825" s="101">
        <v>2786439</v>
      </c>
      <c r="F825" s="101">
        <v>1178828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4088063</v>
      </c>
      <c r="D826" s="101">
        <v>1179423</v>
      </c>
      <c r="E826" s="101">
        <v>2772209</v>
      </c>
      <c r="F826" s="101">
        <v>1175849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4027537</v>
      </c>
      <c r="D827" s="101">
        <v>1186215</v>
      </c>
      <c r="E827" s="101">
        <v>2694367</v>
      </c>
      <c r="F827" s="101">
        <v>1179191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4032057</v>
      </c>
      <c r="D828" s="101">
        <v>1179753</v>
      </c>
      <c r="E828" s="101">
        <v>2706798</v>
      </c>
      <c r="F828" s="101">
        <v>1177207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4028648</v>
      </c>
      <c r="D829" s="101">
        <v>1176835</v>
      </c>
      <c r="E829" s="101">
        <v>2704257</v>
      </c>
      <c r="F829" s="101">
        <v>1180088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4042877</v>
      </c>
      <c r="D830" s="101">
        <v>1178329</v>
      </c>
      <c r="E830" s="101">
        <v>2712085</v>
      </c>
      <c r="F830" s="101">
        <v>1197383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8122752</v>
      </c>
      <c r="D836" s="101">
        <v>2600023</v>
      </c>
      <c r="E836" s="101">
        <v>3574672</v>
      </c>
      <c r="F836" s="101">
        <v>1608878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8105500</v>
      </c>
      <c r="D837" s="101">
        <v>2587831</v>
      </c>
      <c r="E837" s="101">
        <v>3569465</v>
      </c>
      <c r="F837" s="101">
        <v>1610526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8016552</v>
      </c>
      <c r="D838" s="101">
        <v>2624848</v>
      </c>
      <c r="E838" s="101">
        <v>3551082</v>
      </c>
      <c r="F838" s="101">
        <v>1502845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8093463</v>
      </c>
      <c r="D839" s="101">
        <v>2679226</v>
      </c>
      <c r="E839" s="101">
        <v>3559869</v>
      </c>
      <c r="F839" s="101">
        <v>1513343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8112035</v>
      </c>
      <c r="D840" s="101">
        <v>2700821</v>
      </c>
      <c r="E840" s="101">
        <v>3552641</v>
      </c>
      <c r="F840" s="101">
        <v>1518457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8140272</v>
      </c>
      <c r="D841" s="101">
        <v>2738104</v>
      </c>
      <c r="E841" s="101">
        <v>3523364</v>
      </c>
      <c r="F841" s="101">
        <v>1548152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8249466</v>
      </c>
      <c r="D842" s="101">
        <v>2802590</v>
      </c>
      <c r="E842" s="101">
        <v>3556882</v>
      </c>
      <c r="F842" s="101">
        <v>1558952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8360219</v>
      </c>
      <c r="D843" s="101">
        <v>2851705</v>
      </c>
      <c r="E843" s="101">
        <v>3585893</v>
      </c>
      <c r="F843" s="101">
        <v>1589179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8351581</v>
      </c>
      <c r="D844" s="101">
        <v>2870551</v>
      </c>
      <c r="E844" s="101">
        <v>3559344</v>
      </c>
      <c r="F844" s="101">
        <v>1586966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8279193</v>
      </c>
      <c r="D845" s="101">
        <v>2916680</v>
      </c>
      <c r="E845" s="101">
        <v>3433915</v>
      </c>
      <c r="F845" s="101">
        <v>1589754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8201928</v>
      </c>
      <c r="D846" s="101">
        <v>2849398</v>
      </c>
      <c r="E846" s="101">
        <v>3453901</v>
      </c>
      <c r="F846" s="101">
        <v>1567050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8206199</v>
      </c>
      <c r="D847" s="101">
        <v>2852064</v>
      </c>
      <c r="E847" s="101">
        <v>3454480</v>
      </c>
      <c r="F847" s="101">
        <v>1572683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8188544</v>
      </c>
      <c r="D848" s="101">
        <v>2787463</v>
      </c>
      <c r="E848" s="101">
        <v>3474542</v>
      </c>
      <c r="F848" s="101">
        <v>1601048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146527394660</v>
      </c>
      <c r="D854" s="102">
        <v>35814678215</v>
      </c>
      <c r="E854" s="102">
        <v>5846112981</v>
      </c>
      <c r="F854" s="102">
        <v>9851608936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150482078379</v>
      </c>
      <c r="D855" s="102">
        <v>35521630439</v>
      </c>
      <c r="E855" s="102">
        <v>5518573805</v>
      </c>
      <c r="F855" s="102">
        <v>10481435015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148835367006</v>
      </c>
      <c r="D856" s="102">
        <v>35748710037</v>
      </c>
      <c r="E856" s="102">
        <v>5423291478</v>
      </c>
      <c r="F856" s="102">
        <v>9763313328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151641552020</v>
      </c>
      <c r="D857" s="102">
        <v>35779248954</v>
      </c>
      <c r="E857" s="102">
        <v>5717039828</v>
      </c>
      <c r="F857" s="102">
        <v>9529703803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151247665976</v>
      </c>
      <c r="D858" s="102">
        <v>35369283798</v>
      </c>
      <c r="E858" s="102">
        <v>5601901258</v>
      </c>
      <c r="F858" s="102">
        <v>9487993622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152251428868</v>
      </c>
      <c r="D859" s="102">
        <v>36352648658</v>
      </c>
      <c r="E859" s="102">
        <v>5482496547</v>
      </c>
      <c r="F859" s="102">
        <v>9632588153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152060794594</v>
      </c>
      <c r="D860" s="102">
        <v>36577401558</v>
      </c>
      <c r="E860" s="102">
        <v>5455713675</v>
      </c>
      <c r="F860" s="102">
        <v>9263222032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153430660987</v>
      </c>
      <c r="D861" s="102">
        <v>37255619181</v>
      </c>
      <c r="E861" s="102">
        <v>5467594214</v>
      </c>
      <c r="F861" s="102">
        <v>9856923411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154333852366</v>
      </c>
      <c r="D862" s="102">
        <v>38360302200</v>
      </c>
      <c r="E862" s="102">
        <v>5228418637</v>
      </c>
      <c r="F862" s="102">
        <v>9857611262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153456930477</v>
      </c>
      <c r="D863" s="102">
        <v>37780274030</v>
      </c>
      <c r="E863" s="102">
        <v>5170838320</v>
      </c>
      <c r="F863" s="102">
        <v>9609310464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152389829931</v>
      </c>
      <c r="D864" s="102">
        <v>36317624749</v>
      </c>
      <c r="E864" s="102">
        <v>5260498236</v>
      </c>
      <c r="F864" s="102">
        <v>9681651107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153275094674</v>
      </c>
      <c r="D865" s="102">
        <v>36027275135</v>
      </c>
      <c r="E865" s="102">
        <v>6269586149</v>
      </c>
      <c r="F865" s="102">
        <v>9703216906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155225341880</v>
      </c>
      <c r="D866" s="102">
        <v>36973743233</v>
      </c>
      <c r="E866" s="102">
        <v>7097577104</v>
      </c>
      <c r="F866" s="102">
        <v>9901488882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18039</v>
      </c>
      <c r="D872" s="102">
        <v>13775</v>
      </c>
      <c r="E872" s="102">
        <v>1635</v>
      </c>
      <c r="F872" s="102">
        <v>6123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18565</v>
      </c>
      <c r="D873" s="102">
        <v>13726</v>
      </c>
      <c r="E873" s="102">
        <v>1546</v>
      </c>
      <c r="F873" s="102">
        <v>6508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18566</v>
      </c>
      <c r="D874" s="102">
        <v>13619</v>
      </c>
      <c r="E874" s="102">
        <v>1527</v>
      </c>
      <c r="F874" s="102">
        <v>6497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18736</v>
      </c>
      <c r="D875" s="102">
        <v>13354</v>
      </c>
      <c r="E875" s="102">
        <v>1606</v>
      </c>
      <c r="F875" s="102">
        <v>6297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18645</v>
      </c>
      <c r="D876" s="102">
        <v>13096</v>
      </c>
      <c r="E876" s="102">
        <v>1577</v>
      </c>
      <c r="F876" s="102">
        <v>6248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18703</v>
      </c>
      <c r="D877" s="102">
        <v>13277</v>
      </c>
      <c r="E877" s="102">
        <v>1556</v>
      </c>
      <c r="F877" s="102">
        <v>6222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18433</v>
      </c>
      <c r="D878" s="102">
        <v>13051</v>
      </c>
      <c r="E878" s="102">
        <v>1534</v>
      </c>
      <c r="F878" s="102">
        <v>5942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18352</v>
      </c>
      <c r="D879" s="102">
        <v>13064</v>
      </c>
      <c r="E879" s="102">
        <v>1525</v>
      </c>
      <c r="F879" s="102">
        <v>6203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18480</v>
      </c>
      <c r="D880" s="102">
        <v>13363</v>
      </c>
      <c r="E880" s="102">
        <v>1469</v>
      </c>
      <c r="F880" s="102">
        <v>6212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18535</v>
      </c>
      <c r="D881" s="102">
        <v>12953</v>
      </c>
      <c r="E881" s="102">
        <v>1506</v>
      </c>
      <c r="F881" s="102">
        <v>6045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18580</v>
      </c>
      <c r="D882" s="102">
        <v>12746</v>
      </c>
      <c r="E882" s="102">
        <v>1523</v>
      </c>
      <c r="F882" s="102">
        <v>6178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18678</v>
      </c>
      <c r="D883" s="102">
        <v>12632</v>
      </c>
      <c r="E883" s="102">
        <v>1815</v>
      </c>
      <c r="F883" s="102">
        <v>6170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18956</v>
      </c>
      <c r="D884" s="102">
        <v>13264</v>
      </c>
      <c r="E884" s="102">
        <v>2043</v>
      </c>
      <c r="F884" s="102">
        <v>6184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1.44E-2</v>
      </c>
      <c r="D890" s="103">
        <v>6.7999999999999996E-3</v>
      </c>
      <c r="E890" s="103">
        <v>7.4999999999999997E-3</v>
      </c>
      <c r="F890" s="103">
        <v>2.8999999999999998E-3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1.0200000000000001E-2</v>
      </c>
      <c r="D891" s="103">
        <v>6.7000000000000002E-3</v>
      </c>
      <c r="E891" s="103">
        <v>2.8E-3</v>
      </c>
      <c r="F891" s="103">
        <v>2.8999999999999998E-3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1.4500000000000001E-2</v>
      </c>
      <c r="D892" s="103">
        <v>6.7000000000000002E-3</v>
      </c>
      <c r="E892" s="103">
        <v>8.6E-3</v>
      </c>
      <c r="F892" s="103">
        <v>2.7000000000000001E-3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1.34E-2</v>
      </c>
      <c r="D893" s="103">
        <v>6.7000000000000002E-3</v>
      </c>
      <c r="E893" s="103">
        <v>6.4000000000000003E-3</v>
      </c>
      <c r="F893" s="103">
        <v>2.7000000000000001E-3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1.37E-2</v>
      </c>
      <c r="D894" s="103">
        <v>6.7999999999999996E-3</v>
      </c>
      <c r="E894" s="103">
        <v>6.7000000000000002E-3</v>
      </c>
      <c r="F894" s="103">
        <v>2.8E-3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1.38E-2</v>
      </c>
      <c r="D895" s="103">
        <v>6.7999999999999996E-3</v>
      </c>
      <c r="E895" s="103">
        <v>6.7999999999999996E-3</v>
      </c>
      <c r="F895" s="103">
        <v>3.0000000000000001E-3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1.3599999999999999E-2</v>
      </c>
      <c r="D896" s="103">
        <v>6.6E-3</v>
      </c>
      <c r="E896" s="103">
        <v>6.7000000000000002E-3</v>
      </c>
      <c r="F896" s="103">
        <v>3.0000000000000001E-3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1.2800000000000001E-2</v>
      </c>
      <c r="D897" s="103">
        <v>6.6E-3</v>
      </c>
      <c r="E897" s="103">
        <v>5.8999999999999999E-3</v>
      </c>
      <c r="F897" s="103">
        <v>3.0999999999999999E-3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1.3100000000000001E-2</v>
      </c>
      <c r="D898" s="103">
        <v>6.6E-3</v>
      </c>
      <c r="E898" s="103">
        <v>6.3E-3</v>
      </c>
      <c r="F898" s="103">
        <v>3.0000000000000001E-3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1.34E-2</v>
      </c>
      <c r="D899" s="103">
        <v>6.7999999999999996E-3</v>
      </c>
      <c r="E899" s="103">
        <v>6.1999999999999998E-3</v>
      </c>
      <c r="F899" s="103">
        <v>3.2000000000000002E-3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1.35E-2</v>
      </c>
      <c r="D900" s="103">
        <v>6.6E-3</v>
      </c>
      <c r="E900" s="103">
        <v>6.6E-3</v>
      </c>
      <c r="F900" s="103">
        <v>3.0999999999999999E-3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1.35E-2</v>
      </c>
      <c r="D901" s="103">
        <v>6.7000000000000002E-3</v>
      </c>
      <c r="E901" s="103">
        <v>6.8999999999999999E-3</v>
      </c>
      <c r="F901" s="103">
        <v>3.0999999999999999E-3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1.35E-2</v>
      </c>
      <c r="D902" s="103">
        <v>6.7000000000000002E-3</v>
      </c>
      <c r="E902" s="103">
        <v>6.6E-3</v>
      </c>
      <c r="F902" s="103">
        <v>3.2000000000000002E-3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8.8000000000000005E-3</v>
      </c>
      <c r="D908" s="103">
        <v>5.4999999999999997E-3</v>
      </c>
      <c r="E908" s="103">
        <v>4.1999999999999997E-3</v>
      </c>
      <c r="F908" s="103">
        <v>2.2000000000000001E-3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8.6999999999999994E-3</v>
      </c>
      <c r="D909" s="103">
        <v>5.4000000000000003E-3</v>
      </c>
      <c r="E909" s="103">
        <v>3.3999999999999998E-3</v>
      </c>
      <c r="F909" s="103">
        <v>2.0999999999999999E-3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8.3000000000000001E-3</v>
      </c>
      <c r="D910" s="103">
        <v>5.4999999999999997E-3</v>
      </c>
      <c r="E910" s="103">
        <v>2.5999999999999999E-3</v>
      </c>
      <c r="F910" s="103">
        <v>2.0999999999999999E-3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8.8000000000000005E-3</v>
      </c>
      <c r="D911" s="103">
        <v>5.4999999999999997E-3</v>
      </c>
      <c r="E911" s="103">
        <v>4.1999999999999997E-3</v>
      </c>
      <c r="F911" s="103">
        <v>1.8E-3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8.0000000000000002E-3</v>
      </c>
      <c r="D912" s="103">
        <v>5.4000000000000003E-3</v>
      </c>
      <c r="E912" s="103">
        <v>2.5999999999999999E-3</v>
      </c>
      <c r="F912" s="103">
        <v>1.8E-3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8.5000000000000006E-3</v>
      </c>
      <c r="D913" s="103">
        <v>5.4999999999999997E-3</v>
      </c>
      <c r="E913" s="103">
        <v>2.7000000000000001E-3</v>
      </c>
      <c r="F913" s="103">
        <v>2.0999999999999999E-3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8.6999999999999994E-3</v>
      </c>
      <c r="D914" s="103">
        <v>5.7000000000000002E-3</v>
      </c>
      <c r="E914" s="103">
        <v>2.7000000000000001E-3</v>
      </c>
      <c r="F914" s="103">
        <v>2.2000000000000001E-3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8.6999999999999994E-3</v>
      </c>
      <c r="D915" s="103">
        <v>5.5999999999999999E-3</v>
      </c>
      <c r="E915" s="103">
        <v>2.8999999999999998E-3</v>
      </c>
      <c r="F915" s="103">
        <v>2.3E-3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9.1000000000000004E-3</v>
      </c>
      <c r="D916" s="103">
        <v>5.7999999999999996E-3</v>
      </c>
      <c r="E916" s="103">
        <v>3.0000000000000001E-3</v>
      </c>
      <c r="F916" s="103">
        <v>2.3999999999999998E-3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8.8999999999999999E-3</v>
      </c>
      <c r="D917" s="103">
        <v>5.7000000000000002E-3</v>
      </c>
      <c r="E917" s="103">
        <v>3.0999999999999999E-3</v>
      </c>
      <c r="F917" s="103">
        <v>2.0999999999999999E-3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9.4999999999999998E-3</v>
      </c>
      <c r="D918" s="103">
        <v>5.7999999999999996E-3</v>
      </c>
      <c r="E918" s="103">
        <v>3.3999999999999998E-3</v>
      </c>
      <c r="F918" s="103">
        <v>2.5000000000000001E-3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9.4999999999999998E-3</v>
      </c>
      <c r="D919" s="103">
        <v>5.7000000000000002E-3</v>
      </c>
      <c r="E919" s="103">
        <v>3.5999999999999999E-3</v>
      </c>
      <c r="F919" s="103">
        <v>2.5999999999999999E-3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1.09E-2</v>
      </c>
      <c r="D920" s="103">
        <v>6.6E-3</v>
      </c>
      <c r="E920" s="103">
        <v>5.4000000000000003E-3</v>
      </c>
      <c r="F920" s="103">
        <v>2.5999999999999999E-3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7.7999999999999996E-3</v>
      </c>
      <c r="D926" s="103">
        <v>4.5999999999999999E-3</v>
      </c>
      <c r="E926" s="103">
        <v>3.2000000000000002E-3</v>
      </c>
      <c r="F926" s="103">
        <v>1.9E-3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6.3E-3</v>
      </c>
      <c r="D927" s="103">
        <v>4.8999999999999998E-3</v>
      </c>
      <c r="E927" s="103">
        <v>2.0999999999999999E-3</v>
      </c>
      <c r="F927" s="103">
        <v>1.9E-3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7.7999999999999996E-3</v>
      </c>
      <c r="D928" s="103">
        <v>4.7999999999999996E-3</v>
      </c>
      <c r="E928" s="103">
        <v>3.2000000000000002E-3</v>
      </c>
      <c r="F928" s="103">
        <v>1.9E-3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7.6E-3</v>
      </c>
      <c r="D929" s="103">
        <v>4.7999999999999996E-3</v>
      </c>
      <c r="E929" s="103">
        <v>2.8999999999999998E-3</v>
      </c>
      <c r="F929" s="103">
        <v>1.8E-3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7.9000000000000008E-3</v>
      </c>
      <c r="D930" s="103">
        <v>4.3E-3</v>
      </c>
      <c r="E930" s="103">
        <v>4.3E-3</v>
      </c>
      <c r="F930" s="103">
        <v>1.8E-3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6.7999999999999996E-3</v>
      </c>
      <c r="D931" s="103">
        <v>4.1000000000000003E-3</v>
      </c>
      <c r="E931" s="103">
        <v>2.8E-3</v>
      </c>
      <c r="F931" s="103">
        <v>1.8E-3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7.1999999999999998E-3</v>
      </c>
      <c r="D932" s="103">
        <v>4.3E-3</v>
      </c>
      <c r="E932" s="103">
        <v>2.8999999999999998E-3</v>
      </c>
      <c r="F932" s="103">
        <v>1.9E-3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7.1000000000000004E-3</v>
      </c>
      <c r="D933" s="103">
        <v>4.4999999999999997E-3</v>
      </c>
      <c r="E933" s="103">
        <v>2.5999999999999999E-3</v>
      </c>
      <c r="F933" s="103">
        <v>2.0999999999999999E-3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7.1999999999999998E-3</v>
      </c>
      <c r="D934" s="103">
        <v>4.4000000000000003E-3</v>
      </c>
      <c r="E934" s="103">
        <v>2.8E-3</v>
      </c>
      <c r="F934" s="103">
        <v>2E-3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7.1000000000000004E-3</v>
      </c>
      <c r="D935" s="103">
        <v>4.1999999999999997E-3</v>
      </c>
      <c r="E935" s="103">
        <v>2.8E-3</v>
      </c>
      <c r="F935" s="103">
        <v>2.0999999999999999E-3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7.3000000000000001E-3</v>
      </c>
      <c r="D936" s="103">
        <v>4.3E-3</v>
      </c>
      <c r="E936" s="103">
        <v>2.8999999999999998E-3</v>
      </c>
      <c r="F936" s="103">
        <v>2.2000000000000001E-3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7.1999999999999998E-3</v>
      </c>
      <c r="D937" s="103">
        <v>4.4000000000000003E-3</v>
      </c>
      <c r="E937" s="103">
        <v>2.8E-3</v>
      </c>
      <c r="F937" s="103">
        <v>2.2000000000000001E-3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7.1999999999999998E-3</v>
      </c>
      <c r="D938" s="103">
        <v>4.3E-3</v>
      </c>
      <c r="E938" s="103">
        <v>2.8E-3</v>
      </c>
      <c r="F938" s="103">
        <v>2.3E-3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4.1000000000000003E-3</v>
      </c>
      <c r="D944" s="103">
        <v>3.3999999999999998E-3</v>
      </c>
      <c r="E944" s="103">
        <v>5.9999999999999995E-4</v>
      </c>
      <c r="F944" s="103">
        <v>1.2999999999999999E-3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4.1000000000000003E-3</v>
      </c>
      <c r="D945" s="103">
        <v>3.3E-3</v>
      </c>
      <c r="E945" s="103">
        <v>6.9999999999999999E-4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4.5999999999999999E-3</v>
      </c>
      <c r="D946" s="103">
        <v>3.5000000000000001E-3</v>
      </c>
      <c r="E946" s="103">
        <v>2E-3</v>
      </c>
      <c r="F946" s="103">
        <v>1.4E-3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4.3E-3</v>
      </c>
      <c r="D947" s="103">
        <v>3.3999999999999998E-3</v>
      </c>
      <c r="E947" s="103">
        <v>5.9999999999999995E-4</v>
      </c>
      <c r="F947" s="103">
        <v>1.5E-3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4.1000000000000003E-3</v>
      </c>
      <c r="D948" s="103">
        <v>3.2000000000000002E-3</v>
      </c>
      <c r="E948" s="103">
        <v>5.9999999999999995E-4</v>
      </c>
      <c r="F948" s="103">
        <v>1.4E-3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4.7999999999999996E-3</v>
      </c>
      <c r="D949" s="103">
        <v>3.2000000000000002E-3</v>
      </c>
      <c r="E949" s="103">
        <v>1.9E-3</v>
      </c>
      <c r="F949" s="103">
        <v>1.4E-3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3.8999999999999998E-3</v>
      </c>
      <c r="D950" s="103">
        <v>3.2000000000000002E-3</v>
      </c>
      <c r="E950" s="103">
        <v>4.0000000000000002E-4</v>
      </c>
      <c r="F950" s="103">
        <v>1.4E-3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4.1999999999999997E-3</v>
      </c>
      <c r="D951" s="103">
        <v>3.3999999999999998E-3</v>
      </c>
      <c r="E951" s="103">
        <v>5.0000000000000001E-4</v>
      </c>
      <c r="F951" s="103">
        <v>1.6000000000000001E-3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4.4000000000000003E-3</v>
      </c>
      <c r="D952" s="103">
        <v>3.5999999999999999E-3</v>
      </c>
      <c r="E952" s="103">
        <v>5.0000000000000001E-4</v>
      </c>
      <c r="F952" s="103">
        <v>1.6999999999999999E-3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4.4000000000000003E-3</v>
      </c>
      <c r="D953" s="103">
        <v>3.5000000000000001E-3</v>
      </c>
      <c r="E953" s="103">
        <v>5.0000000000000001E-4</v>
      </c>
      <c r="F953" s="103">
        <v>1.6999999999999999E-3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4.4999999999999997E-3</v>
      </c>
      <c r="D954" s="103">
        <v>3.5999999999999999E-3</v>
      </c>
      <c r="E954" s="103">
        <v>5.0000000000000001E-4</v>
      </c>
      <c r="F954" s="103">
        <v>1.6999999999999999E-3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4.3E-3</v>
      </c>
      <c r="D955" s="103">
        <v>3.3E-3</v>
      </c>
      <c r="E955" s="103">
        <v>5.0000000000000001E-4</v>
      </c>
      <c r="F955" s="103">
        <v>1.8E-3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4.3E-3</v>
      </c>
      <c r="D956" s="103">
        <v>3.3999999999999998E-3</v>
      </c>
      <c r="E956" s="103">
        <v>5.0000000000000001E-4</v>
      </c>
      <c r="F956" s="103">
        <v>1.8E-3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0.216</v>
      </c>
      <c r="D962" s="103">
        <v>0.1298</v>
      </c>
      <c r="E962" s="103">
        <v>5.7000000000000002E-2</v>
      </c>
      <c r="F962" s="103">
        <v>8.1799999999999998E-2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0.20699999999999999</v>
      </c>
      <c r="D963" s="103">
        <v>0.1242</v>
      </c>
      <c r="E963" s="103">
        <v>5.2299999999999999E-2</v>
      </c>
      <c r="F963" s="103">
        <v>7.8700000000000006E-2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0.20480000000000001</v>
      </c>
      <c r="D964" s="103">
        <v>0.121</v>
      </c>
      <c r="E964" s="103">
        <v>5.4399999999999997E-2</v>
      </c>
      <c r="F964" s="103">
        <v>7.4700000000000003E-2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0.2026</v>
      </c>
      <c r="D965" s="103">
        <v>0.1195</v>
      </c>
      <c r="E965" s="103">
        <v>5.5100000000000003E-2</v>
      </c>
      <c r="F965" s="103">
        <v>7.3200000000000001E-2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0.1993</v>
      </c>
      <c r="D966" s="103">
        <v>0.1183</v>
      </c>
      <c r="E966" s="103">
        <v>5.3100000000000001E-2</v>
      </c>
      <c r="F966" s="103">
        <v>7.2400000000000006E-2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0.20019999999999999</v>
      </c>
      <c r="D967" s="103">
        <v>0.1193</v>
      </c>
      <c r="E967" s="103">
        <v>5.3400000000000003E-2</v>
      </c>
      <c r="F967" s="103">
        <v>7.2900000000000006E-2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0.19900000000000001</v>
      </c>
      <c r="D968" s="103">
        <v>0.1193</v>
      </c>
      <c r="E968" s="103">
        <v>5.3499999999999999E-2</v>
      </c>
      <c r="F968" s="103">
        <v>7.2300000000000003E-2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0.19919999999999999</v>
      </c>
      <c r="D969" s="103">
        <v>0.12039999999999999</v>
      </c>
      <c r="E969" s="103">
        <v>5.2200000000000003E-2</v>
      </c>
      <c r="F969" s="103">
        <v>7.2800000000000004E-2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0.1968</v>
      </c>
      <c r="D970" s="103">
        <v>0.1192</v>
      </c>
      <c r="E970" s="103">
        <v>5.0200000000000002E-2</v>
      </c>
      <c r="F970" s="103">
        <v>7.1099999999999997E-2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0.1961</v>
      </c>
      <c r="D971" s="103">
        <v>0.1206</v>
      </c>
      <c r="E971" s="103">
        <v>4.7100000000000003E-2</v>
      </c>
      <c r="F971" s="103">
        <v>7.1599999999999997E-2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0.1966</v>
      </c>
      <c r="D972" s="103">
        <v>0.121</v>
      </c>
      <c r="E972" s="103">
        <v>4.8500000000000001E-2</v>
      </c>
      <c r="F972" s="103">
        <v>7.0499999999999993E-2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0.19670000000000001</v>
      </c>
      <c r="D973" s="103">
        <v>0.12189999999999999</v>
      </c>
      <c r="E973" s="103">
        <v>4.8500000000000001E-2</v>
      </c>
      <c r="F973" s="103">
        <v>6.9599999999999995E-2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0.19819999999999999</v>
      </c>
      <c r="D974" s="103">
        <v>0.1235</v>
      </c>
      <c r="E974" s="103">
        <v>4.7100000000000003E-2</v>
      </c>
      <c r="F974" s="103">
        <v>7.17E-2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0.74890000000000001</v>
      </c>
      <c r="D980" s="103">
        <f t="shared" si="34"/>
        <v>0.84989999999999999</v>
      </c>
      <c r="E980" s="103">
        <f t="shared" si="34"/>
        <v>0.92749999999999999</v>
      </c>
      <c r="F980" s="103">
        <f t="shared" si="34"/>
        <v>0.90990000000000004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0.76370000000000005</v>
      </c>
      <c r="D981" s="103">
        <f t="shared" si="34"/>
        <v>0.85550000000000004</v>
      </c>
      <c r="E981" s="103">
        <f t="shared" si="34"/>
        <v>0.93869999999999998</v>
      </c>
      <c r="F981" s="103">
        <f t="shared" si="34"/>
        <v>0.91310000000000002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0.76</v>
      </c>
      <c r="D982" s="103">
        <f t="shared" si="34"/>
        <v>0.85850000000000004</v>
      </c>
      <c r="E982" s="103">
        <f t="shared" si="34"/>
        <v>0.92919999999999991</v>
      </c>
      <c r="F982" s="103">
        <f t="shared" si="34"/>
        <v>0.91720000000000002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0.76329999999999998</v>
      </c>
      <c r="D983" s="103">
        <f t="shared" si="34"/>
        <v>0.86010000000000009</v>
      </c>
      <c r="E983" s="103">
        <f t="shared" si="34"/>
        <v>0.93079999999999996</v>
      </c>
      <c r="F983" s="103">
        <f t="shared" si="34"/>
        <v>0.91899999999999993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0.7669999999999999</v>
      </c>
      <c r="D984" s="103">
        <f t="shared" si="34"/>
        <v>0.8620000000000001</v>
      </c>
      <c r="E984" s="103">
        <f t="shared" si="34"/>
        <v>0.93269999999999986</v>
      </c>
      <c r="F984" s="103">
        <f t="shared" si="34"/>
        <v>0.91979999999999995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0.76590000000000003</v>
      </c>
      <c r="D985" s="103">
        <f t="shared" si="34"/>
        <v>0.86110000000000009</v>
      </c>
      <c r="E985" s="103">
        <f t="shared" si="34"/>
        <v>0.9323999999999999</v>
      </c>
      <c r="F985" s="103">
        <f t="shared" si="34"/>
        <v>0.91880000000000006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0.76760000000000006</v>
      </c>
      <c r="D986" s="103">
        <f t="shared" si="34"/>
        <v>0.8609</v>
      </c>
      <c r="E986" s="103">
        <f t="shared" si="34"/>
        <v>0.93379999999999996</v>
      </c>
      <c r="F986" s="103">
        <f t="shared" si="34"/>
        <v>0.91920000000000002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0.76800000000000002</v>
      </c>
      <c r="D987" s="103">
        <f t="shared" si="34"/>
        <v>0.85950000000000004</v>
      </c>
      <c r="E987" s="103">
        <f t="shared" si="34"/>
        <v>0.93589999999999995</v>
      </c>
      <c r="F987" s="103">
        <f t="shared" si="34"/>
        <v>0.91810000000000003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0.76940000000000008</v>
      </c>
      <c r="D988" s="103">
        <f t="shared" si="34"/>
        <v>0.86039999999999994</v>
      </c>
      <c r="E988" s="103">
        <f t="shared" si="34"/>
        <v>0.93720000000000003</v>
      </c>
      <c r="F988" s="103">
        <f t="shared" si="34"/>
        <v>0.91979999999999995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0.77010000000000001</v>
      </c>
      <c r="D989" s="103">
        <f t="shared" si="34"/>
        <v>0.85919999999999996</v>
      </c>
      <c r="E989" s="103">
        <f t="shared" si="34"/>
        <v>0.94030000000000002</v>
      </c>
      <c r="F989" s="103">
        <f t="shared" si="34"/>
        <v>0.91930000000000001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0.76860000000000017</v>
      </c>
      <c r="D990" s="103">
        <f t="shared" si="34"/>
        <v>0.85869999999999991</v>
      </c>
      <c r="E990" s="103">
        <f t="shared" si="34"/>
        <v>0.93810000000000004</v>
      </c>
      <c r="F990" s="103">
        <f t="shared" si="34"/>
        <v>0.92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0.76880000000000015</v>
      </c>
      <c r="D991" s="103">
        <f t="shared" si="34"/>
        <v>0.85799999999999998</v>
      </c>
      <c r="E991" s="103">
        <f t="shared" si="34"/>
        <v>0.93769999999999998</v>
      </c>
      <c r="F991" s="103">
        <f t="shared" si="34"/>
        <v>0.92069999999999996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0.76590000000000003</v>
      </c>
      <c r="D992" s="103">
        <f t="shared" si="34"/>
        <v>0.85549999999999993</v>
      </c>
      <c r="E992" s="103">
        <f t="shared" si="34"/>
        <v>0.93759999999999999</v>
      </c>
      <c r="F992" s="103">
        <f t="shared" si="34"/>
        <v>0.91839999999999999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2022-12-22T20:19:05Z</dcterms:modified>
</cp:coreProperties>
</file>