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H32" i="1" s="1"/>
  <c r="C117" i="1"/>
  <c r="C115" i="1"/>
  <c r="D57" i="1"/>
  <c r="C57" i="1"/>
  <c r="D56" i="1"/>
  <c r="C56" i="1"/>
  <c r="D55" i="1"/>
  <c r="C55" i="1" s="1"/>
  <c r="D54" i="1"/>
  <c r="C54" i="1" s="1"/>
  <c r="B18" i="1"/>
  <c r="I95" i="1"/>
  <c r="I104" i="1"/>
  <c r="C113" i="1"/>
  <c r="I97" i="1"/>
  <c r="I109" i="1"/>
  <c r="I106" i="1"/>
  <c r="I13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C135" i="1" s="1"/>
  <c r="D118" i="1"/>
  <c r="D115" i="1"/>
  <c r="D114" i="1"/>
  <c r="B75" i="1"/>
  <c r="B74" i="1"/>
  <c r="B73" i="1"/>
  <c r="B72" i="1"/>
  <c r="B71" i="1"/>
  <c r="H18" i="1" s="1"/>
  <c r="B70" i="1"/>
  <c r="B69" i="1"/>
  <c r="B68" i="1"/>
  <c r="C116" i="1"/>
  <c r="B772" i="1"/>
  <c r="C112" i="1"/>
  <c r="C118" i="1"/>
  <c r="C114" i="1"/>
  <c r="B778" i="1"/>
  <c r="D439" i="1"/>
  <c r="D436" i="1"/>
  <c r="B773" i="1"/>
  <c r="D432" i="1"/>
  <c r="I147" i="1"/>
  <c r="I144" i="1"/>
  <c r="C777" i="1"/>
  <c r="I143" i="1"/>
  <c r="G393" i="1"/>
  <c r="G400" i="1"/>
  <c r="G401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H30" i="1"/>
  <c r="H33" i="1"/>
  <c r="B779" i="1"/>
  <c r="C401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B775" i="1"/>
  <c r="I145" i="1"/>
  <c r="H28" i="1"/>
  <c r="C773" i="1"/>
  <c r="D437" i="1"/>
  <c r="C772" i="1"/>
  <c r="D440" i="1"/>
  <c r="C779" i="1"/>
  <c r="I141" i="1"/>
  <c r="C774" i="1"/>
  <c r="I102" i="1"/>
  <c r="C101" i="1"/>
  <c r="C103" i="1"/>
  <c r="C137" i="1"/>
  <c r="I392" i="1" l="1"/>
  <c r="I396" i="1"/>
  <c r="I395" i="1"/>
  <c r="I400" i="1"/>
  <c r="I399" i="1"/>
  <c r="I398" i="1"/>
  <c r="I391" i="1"/>
  <c r="I389" i="1"/>
  <c r="I402" i="1"/>
  <c r="I390" i="1"/>
  <c r="I394" i="1"/>
  <c r="I393" i="1"/>
  <c r="I401" i="1"/>
  <c r="G403" i="1"/>
  <c r="E389" i="1"/>
  <c r="E390" i="1"/>
  <c r="E395" i="1"/>
  <c r="E394" i="1"/>
  <c r="E392" i="1"/>
  <c r="E393" i="1"/>
  <c r="E401" i="1"/>
  <c r="D405" i="1"/>
  <c r="E397" i="1"/>
  <c r="E396" i="1"/>
  <c r="E391" i="1"/>
  <c r="E402" i="1"/>
  <c r="C403" i="1"/>
  <c r="H259" i="1"/>
  <c r="I138" i="1"/>
  <c r="I135" i="1"/>
  <c r="H21" i="1"/>
  <c r="H17" i="1"/>
  <c r="H20" i="1"/>
  <c r="H22" i="1"/>
  <c r="H19" i="1"/>
  <c r="H16" i="1"/>
  <c r="H34" i="1"/>
  <c r="C775" i="1"/>
  <c r="D441" i="1"/>
  <c r="D430" i="1"/>
  <c r="I148" i="1"/>
  <c r="D429" i="1"/>
  <c r="H31" i="1"/>
  <c r="D433" i="1"/>
  <c r="I142" i="1"/>
  <c r="I101" i="1"/>
  <c r="C102" i="1"/>
  <c r="I98" i="1"/>
  <c r="I100" i="1"/>
  <c r="I103" i="1"/>
  <c r="C100" i="1"/>
  <c r="I96" i="1"/>
  <c r="I105" i="1"/>
  <c r="I108" i="1"/>
  <c r="I99" i="1"/>
  <c r="I403" i="1" l="1"/>
  <c r="E403" i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<sst xmlns="http://schemas.openxmlformats.org/spreadsheetml/2006/main" count="692" uniqueCount="532">
  <si>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</si>
  <si>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</si>
  <si>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</si>
  <si>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</si>
  <si>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</si>
  <si>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</si>
  <si>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</si>
  <si>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</si>
  <si>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</si>
  <si>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</si>
  <si>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</si>
  <si>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</si>
  <si>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</si>
  <si>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</si>
  <si>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</si>
  <si>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</si>
  <si>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</si>
  <si>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</si>
  <si>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</si>
  <si>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</si>
  <si>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</si>
  <si>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</si>
  <si>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</si>
  <si>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</si>
  <si>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</si>
  <si>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</si>
  <si>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</si>
  <si>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</si>
  <si>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</si>
  <si>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</si>
  <si>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</si>
  <si>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</si>
  <si>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</si>
  <si>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</si>
  <si>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</si>
  <si>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</si>
  <si>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</si>
  <si>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</si>
  <si>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</si>
  <si>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</si>
  <si>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</si>
  <si>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</si>
  <si>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</si>
  <si>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</si>
  <si>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</si>
  <si>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</si>
  <si>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</si>
  <si>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</si>
  <si>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</si>
  <si>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</si>
  <si>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</si>
  <si>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</si>
  <si>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</si>
  <si>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</si>
  <si>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</si>
  <si>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</si>
  <si>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</si>
  <si>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</si>
  <si>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</si>
  <si>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</si>
  <si>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</si>
  <si>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</si>
  <si>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</si>
  <si>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</si>
  <si>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</si>
  <si>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</si>
  <si>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</si>
  <si>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</si>
  <si>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</si>
  <si>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</si>
  <si>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</si>
  <si>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</si>
  <si>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</si>
  <si>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</si>
  <si>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</si>
  <si>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</si>
  <si>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</si>
  <si>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</si>
  <si>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</si>
  <si>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</si>
  <si>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</si>
  <si>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</si>
  <si>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</si>
  <si>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</si>
  <si>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</si>
  <si>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</si>
  <si>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</si>
  <si>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</si>
  <si>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</si>
  <si>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</si>
  <si>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</si>
  <si>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</si>
  <si>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</si>
  <si>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</si>
  <si>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</si>
  <si>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</si>
  <si>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</si>
  <si>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</si>
  <si>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</si>
  <si>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</si>
  <si>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</si>
  <si>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</si>
  <si>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</si>
  <si>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</si>
  <si>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</si>
  <si>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</si>
  <si>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</si>
  <si>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</si>
  <si>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</si>
  <si>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</si>
  <si>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</si>
  <si>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</si>
  <si>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</si>
  <si>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</si>
  <si>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</si>
  <si>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</si>
  <si>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</si>
  <si>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</si>
  <si>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</si>
  <si>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</si>
  <si>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</si>
  <si>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</si>
  <si>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</si>
  <si>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</si>
  <si>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</si>
  <si>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</si>
  <si>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</si>
  <si>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</si>
  <si>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</si>
  <si>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</si>
  <si>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</si>
  <si>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</si>
  <si>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</si>
  <si>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</si>
  <si>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</si>
  <si>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</si>
  <si>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</si>
  <si>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</si>
  <si>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</si>
  <si>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</si>
  <si>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</si>
  <si>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</si>
  <si>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</si>
  <si>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</si>
  <si>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</si>
  <si>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</si>
  <si>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</si>
  <si>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</si>
  <si>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</si>
  <si>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</si>
  <si>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</si>
  <si>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</si>
  <si>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</si>
  <si>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</si>
  <si>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</si>
  <si>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</si>
  <si>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</si>
  <si>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</si>
  <si>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</si>
  <si>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</si>
  <si>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</si>
  <si>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</si>
  <si>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</si>
  <si>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</si>
  <si>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</si>
  <si>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</si>
  <si>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</si>
  <si>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</si>
  <si>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</si>
  <si>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</si>
  <si>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</si>
  <si>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</si>
  <si>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</si>
  <si>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</si>
  <si>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</si>
  <si>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</si>
  <si>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</si>
  <si>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</si>
  <si>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</si>
  <si>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</si>
  <si>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</si>
  <si>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</si>
  <si>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</si>
  <si>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</si>
  <si>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</si>
  <si>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</si>
  <si>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</si>
  <si>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</si>
  <si>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</si>
  <si>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</si>
  <si>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</si>
  <si>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</si>
  <si>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</si>
  <si>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</si>
  <si>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</si>
  <si>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</si>
  <si>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</si>
  <si>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</si>
  <si>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</si>
  <si>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</si>
  <si>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</si>
  <si>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</si>
  <si>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</si>
  <si>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</si>
  <si>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</si>
  <si>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</si>
  <si>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</si>
  <si>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</si>
  <si>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</si>
  <si>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</si>
  <si>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</si>
  <si>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</si>
  <si>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</si>
  <si>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</si>
  <si>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</si>
  <si>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</si>
  <si>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</si>
  <si>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</si>
  <si>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</si>
  <si>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</si>
  <si>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</si>
  <si>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</si>
  <si>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</si>
  <si>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</si>
  <si>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</si>
  <si>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</si>
  <si>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</si>
  <si>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</si>
  <si>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</si>
  <si>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</si>
  <si>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</si>
  <si>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</si>
  <si>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</si>
  <si>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</si>
  <si>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</si>
  <si>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</si>
  <si>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</si>
  <si>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</si>
  <si>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</si>
  <si>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</si>
  <si>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</si>
  <si>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</si>
  <si>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</si>
  <si>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</si>
  <si>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</si>
  <si>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</si>
  <si>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</si>
  <si>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</si>
  <si>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</si>
  <si>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</si>
  <si>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</si>
  <si>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</si>
  <si>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</si>
  <si>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</si>
  <si>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</si>
  <si>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</si>
  <si>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</si>
  <si>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</si>
  <si>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</si>
  <si>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</si>
  <si>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</si>
  <si>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</si>
  <si>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</si>
  <si>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</si>
  <si>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</si>
  <si>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</si>
  <si>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</si>
  <si>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</si>
  <si>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</si>
  <si>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</si>
  <si>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</si>
  <si>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</si>
  <si>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</si>
  <si>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</si>
  <si>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</si>
  <si>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</si>
  <si>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</si>
  <si>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</si>
  <si>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</si>
  <si>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</si>
  <si>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</si>
  <si>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</si>
  <si>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</si>
  <si>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</si>
  <si>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</si>
  <si>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</si>
  <si>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</si>
  <si>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</si>
  <si>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</si>
  <si>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</si>
  <si>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</si>
  <si>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</si>
  <si>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</si>
  <si>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</si>
  <si>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</si>
  <si>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</si>
  <si>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</si>
  <si>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</si>
  <si>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</si>
  <si>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</si>
  <si>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</si>
  <si>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</si>
  <si>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</si>
  <si>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</si>
  <si>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</si>
  <si>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</si>
  <si>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</si>
  <si>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</si>
  <si>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</si>
  <si>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</si>
  <si>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</si>
  <si>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</si>
  <si>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</si>
  <si>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</si>
  <si>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</si>
  <si>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</si>
  <si>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</si>
  <si>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</si>
  <si>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</si>
  <si>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</si>
  <si>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</si>
  <si>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</si>
  <si>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</si>
  <si>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</si>
  <si>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</si>
  <si>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</si>
  <si>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</si>
  <si>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</si>
  <si>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</si>
  <si>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</si>
  <si>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</si>
  <si>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</si>
  <si>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</si>
  <si>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</si>
  <si>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</si>
  <si>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</si>
  <si>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</si>
  <si>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</si>
  <si>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</si>
  <si>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</si>
  <si>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</si>
  <si>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</si>
  <si>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</si>
  <si>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</si>
  <si>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</si>
  <si>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</si>
  <si>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</si>
  <si>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</si>
  <si>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</si>
  <si>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</si>
  <si>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</si>
  <si>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</si>
  <si>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</si>
  <si>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</si>
  <si>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</si>
  <si>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</si>
  <si>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</si>
  <si>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</si>
  <si>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</si>
  <si>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</si>
  <si>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</si>
  <si>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</si>
  <si>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</si>
  <si>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</si>
  <si>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</si>
  <si>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</si>
  <si>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</si>
  <si>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</si>
  <si>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</si>
  <si>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</si>
  <si>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</si>
  <si>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</si>
  <si>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</si>
  <si>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</si>
  <si>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</si>
  <si>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</si>
  <si>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</si>
  <si>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</si>
  <si>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</si>
  <si>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</si>
  <si>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</si>
  <si>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</si>
  <si>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</si>
  <si>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</si>
  <si>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</si>
  <si>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</si>
  <si>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</si>
  <si>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</si>
  <si>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</si>
  <si>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</si>
  <si>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</si>
  <si>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</si>
  <si>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</si>
  <si>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</si>
  <si>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</si>
  <si>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</si>
  <si>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</si>
  <si>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</si>
  <si>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</si>
  <si>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</si>
  <si>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</si>
  <si>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</si>
  <si>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</si>
  <si>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</si>
  <si>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</si>
  <si>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</si>
  <si>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</si>
  <si>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</si>
  <si>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</si>
  <si>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</si>
  <si>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</si>
  <si>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</si>
  <si>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</si>
  <si>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</si>
  <si>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</si>
  <si>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</si>
  <si>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</si>
  <si>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</si>
  <si>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</si>
  <si>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</si>
  <si>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</si>
  <si>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</si>
  <si>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</si>
  <si>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</si>
  <si>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</si>
  <si>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</si>
  <si>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</si>
  <si>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</si>
  <si>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</si>
  <si>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</si>
  <si>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</si>
  <si>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</si>
  <si>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</si>
  <si>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</si>
  <si>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</si>
  <si>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</si>
  <si>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</si>
  <si>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</si>
  <si>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</si>
  <si>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</si>
  <si>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</si>
  <si>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</si>
  <si>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</si>
  <si>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</si>
  <si>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</si>
  <si>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</si>
  <si>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</si>
  <si>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</si>
  <si>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</si>
  <si>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</si>
  <si>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</si>
  <si>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</si>
  <si>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</si>
  <si>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</si>
  <si>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</si>
  <si>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</si>
  <si>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</si>
  <si>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</si>
  <si>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</si>
  <si>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</si>
  <si>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</si>
  <si>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</si>
  <si>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</si>
  <si>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</si>
  <si>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</si>
  <si>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</si>
  <si>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</si>
  <si>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</si>
  <si>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</si>
  <si>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</si>
  <si>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</si>
  <si>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</si>
  <si>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</si>
  <si>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</si>
  <si>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</si>
  <si>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</si>
  <si>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</si>
  <si>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</si>
  <si>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</si>
  <si>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</si>
  <si>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</si>
  <si>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</si>
  <si>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</si>
  <si>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</si>
  <si>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</si>
  <si>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</si>
  <si>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</si>
  <si>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</si>
  <si>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</si>
  <si>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</si>
  <si>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</si>
  <si>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</si>
  <si>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</si>
  <si>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</si>
  <si>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</si>
  <si>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</si>
  <si>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</si>
  <si>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</si>
  <si>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</si>
  <si>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01:06 PM</t>
  </si>
  <si>
    <t>Entidad: Jalisco (Jal)</t>
  </si>
  <si>
    <t>Gobernador:</t>
  </si>
  <si>
    <t>Ing. Enrique Alfaro Ramírez</t>
  </si>
  <si>
    <t>06/01/2018 al 05/12/2024</t>
  </si>
  <si>
    <t>Medio Bajo</t>
  </si>
  <si>
    <t>Muy bajo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</si>
  <si>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</si>
  <si>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</si>
  <si>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</si>
  <si>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</si>
  <si>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</si>
  <si>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</si>
  <si>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</si>
  <si>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</si>
  <si>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</si>
  <si>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</si>
  <si>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</si>
  <si>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</si>
  <si>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</si>
  <si>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</si>
  <si>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900 a 949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</si>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</sst>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-4.7743215386642959E-2</c:v>
                </c:pt>
                <c:pt idx="1">
                  <c:v>-7.1234089175754314E-2</c:v>
                </c:pt>
                <c:pt idx="2">
                  <c:v>-2.4670284679013232E-2</c:v>
                </c:pt>
                <c:pt idx="3">
                  <c:v>-5.9054325158757158E-2</c:v>
                </c:pt>
                <c:pt idx="4">
                  <c:v>-9.5987314311201721E-2</c:v>
                </c:pt>
                <c:pt idx="5">
                  <c:v>-7.5620691087249753E-2</c:v>
                </c:pt>
                <c:pt idx="6">
                  <c:v>-6.8476889139937477E-2</c:v>
                </c:pt>
                <c:pt idx="7">
                  <c:v>-6.7767154090884976E-2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4.7800349478195302E-2</c:v>
                </c:pt>
                <c:pt idx="1">
                  <c:v>8.0776802790640284E-2</c:v>
                </c:pt>
                <c:pt idx="2">
                  <c:v>2.6231509739562165E-2</c:v>
                </c:pt>
                <c:pt idx="3">
                  <c:v>5.9374444112896003E-2</c:v>
                </c:pt>
                <c:pt idx="4">
                  <c:v>8.7389593769407289E-2</c:v>
                </c:pt>
                <c:pt idx="5">
                  <c:v>6.9753644038765716E-2</c:v>
                </c:pt>
                <c:pt idx="6">
                  <c:v>6.3862711099065467E-2</c:v>
                </c:pt>
                <c:pt idx="7">
                  <c:v>5.4256981942026182E-2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11503872"/>
        <c:axId val="510604352"/>
      </c:barChart>
      <c:catAx>
        <c:axId val="311503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0604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060435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1503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8.3999999999999995E-3</c:v>
                </c:pt>
                <c:pt idx="1">
                  <c:v>8.3000000000000001E-3</c:v>
                </c:pt>
                <c:pt idx="2">
                  <c:v>7.7000000000000002E-3</c:v>
                </c:pt>
                <c:pt idx="3">
                  <c:v>7.7999999999999996E-3</c:v>
                </c:pt>
                <c:pt idx="4">
                  <c:v>7.7000000000000002E-3</c:v>
                </c:pt>
                <c:pt idx="5">
                  <c:v>8.0999999999999996E-3</c:v>
                </c:pt>
                <c:pt idx="6">
                  <c:v>8.3999999999999995E-3</c:v>
                </c:pt>
                <c:pt idx="7">
                  <c:v>8.5000000000000006E-3</c:v>
                </c:pt>
                <c:pt idx="8">
                  <c:v>8.6999999999999994E-3</c:v>
                </c:pt>
                <c:pt idx="9">
                  <c:v>8.5000000000000006E-3</c:v>
                </c:pt>
                <c:pt idx="10">
                  <c:v>9.1999999999999998E-3</c:v>
                </c:pt>
                <c:pt idx="11">
                  <c:v>9.4000000000000004E-3</c:v>
                </c:pt>
                <c:pt idx="12">
                  <c:v>1.1299999999999999E-2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4.1999999999999997E-3</c:v>
                </c:pt>
                <c:pt idx="1">
                  <c:v>4.1000000000000003E-3</c:v>
                </c:pt>
                <c:pt idx="2">
                  <c:v>4.1000000000000003E-3</c:v>
                </c:pt>
                <c:pt idx="3">
                  <c:v>4.1999999999999997E-3</c:v>
                </c:pt>
                <c:pt idx="4">
                  <c:v>4.1999999999999997E-3</c:v>
                </c:pt>
                <c:pt idx="5">
                  <c:v>4.4000000000000003E-3</c:v>
                </c:pt>
                <c:pt idx="6">
                  <c:v>4.4999999999999997E-3</c:v>
                </c:pt>
                <c:pt idx="7">
                  <c:v>4.4000000000000003E-3</c:v>
                </c:pt>
                <c:pt idx="8">
                  <c:v>4.5999999999999999E-3</c:v>
                </c:pt>
                <c:pt idx="9">
                  <c:v>4.5999999999999999E-3</c:v>
                </c:pt>
                <c:pt idx="10">
                  <c:v>4.5999999999999999E-3</c:v>
                </c:pt>
                <c:pt idx="11">
                  <c:v>4.5999999999999999E-3</c:v>
                </c:pt>
                <c:pt idx="12">
                  <c:v>6.0000000000000001E-3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5.1000000000000004E-3</c:v>
                </c:pt>
                <c:pt idx="1">
                  <c:v>4.0000000000000001E-3</c:v>
                </c:pt>
                <c:pt idx="2">
                  <c:v>3.0000000000000001E-3</c:v>
                </c:pt>
                <c:pt idx="3">
                  <c:v>3.0999999999999999E-3</c:v>
                </c:pt>
                <c:pt idx="4">
                  <c:v>3.0999999999999999E-3</c:v>
                </c:pt>
                <c:pt idx="5">
                  <c:v>3.2000000000000002E-3</c:v>
                </c:pt>
                <c:pt idx="6">
                  <c:v>3.3E-3</c:v>
                </c:pt>
                <c:pt idx="7">
                  <c:v>3.5000000000000001E-3</c:v>
                </c:pt>
                <c:pt idx="8">
                  <c:v>3.3999999999999998E-3</c:v>
                </c:pt>
                <c:pt idx="9">
                  <c:v>3.5999999999999999E-3</c:v>
                </c:pt>
                <c:pt idx="10">
                  <c:v>3.8999999999999998E-3</c:v>
                </c:pt>
                <c:pt idx="11">
                  <c:v>4.1999999999999997E-3</c:v>
                </c:pt>
                <c:pt idx="12">
                  <c:v>6.8999999999999999E-3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2.5000000000000001E-3</c:v>
                </c:pt>
                <c:pt idx="2">
                  <c:v>2.5000000000000001E-3</c:v>
                </c:pt>
                <c:pt idx="3">
                  <c:v>2.2000000000000001E-3</c:v>
                </c:pt>
                <c:pt idx="4">
                  <c:v>2.2000000000000001E-3</c:v>
                </c:pt>
                <c:pt idx="5">
                  <c:v>2.5000000000000001E-3</c:v>
                </c:pt>
                <c:pt idx="6">
                  <c:v>2.5999999999999999E-3</c:v>
                </c:pt>
                <c:pt idx="7">
                  <c:v>2.7000000000000001E-3</c:v>
                </c:pt>
                <c:pt idx="8">
                  <c:v>2.8E-3</c:v>
                </c:pt>
                <c:pt idx="9">
                  <c:v>2.3E-3</c:v>
                </c:pt>
                <c:pt idx="10">
                  <c:v>2.8999999999999998E-3</c:v>
                </c:pt>
                <c:pt idx="11">
                  <c:v>3.0999999999999999E-3</c:v>
                </c:pt>
                <c:pt idx="12">
                  <c:v>2.8999999999999998E-3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15168"/>
        <c:axId val="513088832"/>
      </c:lineChart>
      <c:catAx>
        <c:axId val="510215168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3088832"/>
        <c:crosses val="autoZero"/>
        <c:auto val="1"/>
        <c:lblAlgn val="ctr"/>
        <c:lblOffset val="100"/>
        <c:noMultiLvlLbl val="0"/>
      </c:catAx>
      <c:valAx>
        <c:axId val="513088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2151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5.7000000000000002E-3</c:v>
                </c:pt>
                <c:pt idx="1">
                  <c:v>6.1999999999999998E-3</c:v>
                </c:pt>
                <c:pt idx="2">
                  <c:v>6.1000000000000004E-3</c:v>
                </c:pt>
                <c:pt idx="3">
                  <c:v>5.8999999999999999E-3</c:v>
                </c:pt>
                <c:pt idx="4">
                  <c:v>5.7999999999999996E-3</c:v>
                </c:pt>
                <c:pt idx="5">
                  <c:v>5.4000000000000003E-3</c:v>
                </c:pt>
                <c:pt idx="6">
                  <c:v>5.7000000000000002E-3</c:v>
                </c:pt>
                <c:pt idx="7">
                  <c:v>5.7999999999999996E-3</c:v>
                </c:pt>
                <c:pt idx="8">
                  <c:v>5.7999999999999996E-3</c:v>
                </c:pt>
                <c:pt idx="9">
                  <c:v>5.5999999999999999E-3</c:v>
                </c:pt>
                <c:pt idx="10">
                  <c:v>6.0000000000000001E-3</c:v>
                </c:pt>
                <c:pt idx="11">
                  <c:v>6.0000000000000001E-3</c:v>
                </c:pt>
                <c:pt idx="12">
                  <c:v>6.1999999999999998E-3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3.0999999999999999E-3</c:v>
                </c:pt>
                <c:pt idx="1">
                  <c:v>3.3E-3</c:v>
                </c:pt>
                <c:pt idx="2">
                  <c:v>3.2000000000000002E-3</c:v>
                </c:pt>
                <c:pt idx="3">
                  <c:v>3.2000000000000002E-3</c:v>
                </c:pt>
                <c:pt idx="4">
                  <c:v>3.0999999999999999E-3</c:v>
                </c:pt>
                <c:pt idx="5">
                  <c:v>3.0000000000000001E-3</c:v>
                </c:pt>
                <c:pt idx="6">
                  <c:v>3.0999999999999999E-3</c:v>
                </c:pt>
                <c:pt idx="7">
                  <c:v>3.3E-3</c:v>
                </c:pt>
                <c:pt idx="8">
                  <c:v>3.3E-3</c:v>
                </c:pt>
                <c:pt idx="9">
                  <c:v>3.0999999999999999E-3</c:v>
                </c:pt>
                <c:pt idx="10">
                  <c:v>3.2000000000000002E-3</c:v>
                </c:pt>
                <c:pt idx="11">
                  <c:v>3.3E-3</c:v>
                </c:pt>
                <c:pt idx="12">
                  <c:v>3.2000000000000002E-3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4.1000000000000003E-3</c:v>
                </c:pt>
                <c:pt idx="2">
                  <c:v>2.8E-3</c:v>
                </c:pt>
                <c:pt idx="3">
                  <c:v>2.7000000000000001E-3</c:v>
                </c:pt>
                <c:pt idx="4">
                  <c:v>2.5999999999999999E-3</c:v>
                </c:pt>
                <c:pt idx="5">
                  <c:v>2.3E-3</c:v>
                </c:pt>
                <c:pt idx="6">
                  <c:v>2.3E-3</c:v>
                </c:pt>
                <c:pt idx="7">
                  <c:v>2.3E-3</c:v>
                </c:pt>
                <c:pt idx="8">
                  <c:v>2.3E-3</c:v>
                </c:pt>
                <c:pt idx="9">
                  <c:v>2.0999999999999999E-3</c:v>
                </c:pt>
                <c:pt idx="10">
                  <c:v>2.3999999999999998E-3</c:v>
                </c:pt>
                <c:pt idx="11">
                  <c:v>2.5999999999999999E-3</c:v>
                </c:pt>
                <c:pt idx="12">
                  <c:v>2.5999999999999999E-3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2.2000000000000001E-3</c:v>
                </c:pt>
                <c:pt idx="1">
                  <c:v>2.0999999999999999E-3</c:v>
                </c:pt>
                <c:pt idx="2">
                  <c:v>2.0999999999999999E-3</c:v>
                </c:pt>
                <c:pt idx="3">
                  <c:v>2.0999999999999999E-3</c:v>
                </c:pt>
                <c:pt idx="4">
                  <c:v>2.0999999999999999E-3</c:v>
                </c:pt>
                <c:pt idx="5">
                  <c:v>2.0999999999999999E-3</c:v>
                </c:pt>
                <c:pt idx="6">
                  <c:v>2.2000000000000001E-3</c:v>
                </c:pt>
                <c:pt idx="7">
                  <c:v>2.5000000000000001E-3</c:v>
                </c:pt>
                <c:pt idx="8">
                  <c:v>2.3E-3</c:v>
                </c:pt>
                <c:pt idx="9">
                  <c:v>2.3999999999999998E-3</c:v>
                </c:pt>
                <c:pt idx="10">
                  <c:v>2.5000000000000001E-3</c:v>
                </c:pt>
                <c:pt idx="11">
                  <c:v>2.5000000000000001E-3</c:v>
                </c:pt>
                <c:pt idx="12">
                  <c:v>2.8E-3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17216"/>
        <c:axId val="513386176"/>
      </c:lineChart>
      <c:catAx>
        <c:axId val="5102172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3386176"/>
        <c:crosses val="autoZero"/>
        <c:auto val="1"/>
        <c:lblAlgn val="ctr"/>
        <c:lblOffset val="100"/>
        <c:noMultiLvlLbl val="0"/>
      </c:catAx>
      <c:valAx>
        <c:axId val="513386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2172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3.5999999999999999E-3</c:v>
                </c:pt>
                <c:pt idx="1">
                  <c:v>3.5000000000000001E-3</c:v>
                </c:pt>
                <c:pt idx="2">
                  <c:v>4.0000000000000001E-3</c:v>
                </c:pt>
                <c:pt idx="3">
                  <c:v>3.7000000000000002E-3</c:v>
                </c:pt>
                <c:pt idx="4">
                  <c:v>3.5999999999999999E-3</c:v>
                </c:pt>
                <c:pt idx="5">
                  <c:v>3.5999999999999999E-3</c:v>
                </c:pt>
                <c:pt idx="6">
                  <c:v>3.3999999999999998E-3</c:v>
                </c:pt>
                <c:pt idx="7">
                  <c:v>3.8E-3</c:v>
                </c:pt>
                <c:pt idx="8">
                  <c:v>4.1000000000000003E-3</c:v>
                </c:pt>
                <c:pt idx="9">
                  <c:v>4.0000000000000001E-3</c:v>
                </c:pt>
                <c:pt idx="10">
                  <c:v>4.1000000000000003E-3</c:v>
                </c:pt>
                <c:pt idx="11">
                  <c:v>4.0000000000000001E-3</c:v>
                </c:pt>
                <c:pt idx="12">
                  <c:v>3.8999999999999998E-3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2.5000000000000001E-3</c:v>
                </c:pt>
                <c:pt idx="2">
                  <c:v>2.7000000000000001E-3</c:v>
                </c:pt>
                <c:pt idx="3">
                  <c:v>2.5000000000000001E-3</c:v>
                </c:pt>
                <c:pt idx="4">
                  <c:v>2.5000000000000001E-3</c:v>
                </c:pt>
                <c:pt idx="5">
                  <c:v>2.3999999999999998E-3</c:v>
                </c:pt>
                <c:pt idx="6">
                  <c:v>2.3999999999999998E-3</c:v>
                </c:pt>
                <c:pt idx="7">
                  <c:v>2.7000000000000001E-3</c:v>
                </c:pt>
                <c:pt idx="8">
                  <c:v>2.8999999999999998E-3</c:v>
                </c:pt>
                <c:pt idx="9">
                  <c:v>2.7000000000000001E-3</c:v>
                </c:pt>
                <c:pt idx="10">
                  <c:v>2.8999999999999998E-3</c:v>
                </c:pt>
                <c:pt idx="11">
                  <c:v>2.7000000000000001E-3</c:v>
                </c:pt>
                <c:pt idx="12">
                  <c:v>2.8E-3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8.0000000000000004E-4</c:v>
                </c:pt>
                <c:pt idx="1">
                  <c:v>6.9999999999999999E-4</c:v>
                </c:pt>
                <c:pt idx="2">
                  <c:v>2.7000000000000001E-3</c:v>
                </c:pt>
                <c:pt idx="3">
                  <c:v>6.9999999999999999E-4</c:v>
                </c:pt>
                <c:pt idx="4">
                  <c:v>6.9999999999999999E-4</c:v>
                </c:pt>
                <c:pt idx="5">
                  <c:v>6.9999999999999999E-4</c:v>
                </c:pt>
                <c:pt idx="6">
                  <c:v>5.9999999999999995E-4</c:v>
                </c:pt>
                <c:pt idx="7">
                  <c:v>5.9999999999999995E-4</c:v>
                </c:pt>
                <c:pt idx="8">
                  <c:v>5.9999999999999995E-4</c:v>
                </c:pt>
                <c:pt idx="9">
                  <c:v>5.9999999999999995E-4</c:v>
                </c:pt>
                <c:pt idx="10">
                  <c:v>5.9999999999999995E-4</c:v>
                </c:pt>
                <c:pt idx="11">
                  <c:v>5.9999999999999995E-4</c:v>
                </c:pt>
                <c:pt idx="12">
                  <c:v>5.9999999999999995E-4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1.6000000000000001E-3</c:v>
                </c:pt>
                <c:pt idx="1">
                  <c:v>1.6000000000000001E-3</c:v>
                </c:pt>
                <c:pt idx="2">
                  <c:v>1.6000000000000001E-3</c:v>
                </c:pt>
                <c:pt idx="3">
                  <c:v>1.8E-3</c:v>
                </c:pt>
                <c:pt idx="4">
                  <c:v>1.6999999999999999E-3</c:v>
                </c:pt>
                <c:pt idx="5">
                  <c:v>1.6999999999999999E-3</c:v>
                </c:pt>
                <c:pt idx="6">
                  <c:v>1.6999999999999999E-3</c:v>
                </c:pt>
                <c:pt idx="7">
                  <c:v>1.9E-3</c:v>
                </c:pt>
                <c:pt idx="8">
                  <c:v>2.0999999999999999E-3</c:v>
                </c:pt>
                <c:pt idx="9">
                  <c:v>2.0999999999999999E-3</c:v>
                </c:pt>
                <c:pt idx="10">
                  <c:v>2.0999999999999999E-3</c:v>
                </c:pt>
                <c:pt idx="11">
                  <c:v>2.2000000000000001E-3</c:v>
                </c:pt>
                <c:pt idx="12">
                  <c:v>2.2000000000000001E-3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16704"/>
        <c:axId val="513388480"/>
      </c:lineChart>
      <c:catAx>
        <c:axId val="5102167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3388480"/>
        <c:crosses val="autoZero"/>
        <c:auto val="1"/>
        <c:lblAlgn val="ctr"/>
        <c:lblOffset val="100"/>
        <c:noMultiLvlLbl val="0"/>
      </c:catAx>
      <c:valAx>
        <c:axId val="513388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2167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0.22450000000000001</c:v>
                </c:pt>
                <c:pt idx="1">
                  <c:v>0.22120000000000001</c:v>
                </c:pt>
                <c:pt idx="2">
                  <c:v>0.21410000000000001</c:v>
                </c:pt>
                <c:pt idx="3">
                  <c:v>0.21229999999999999</c:v>
                </c:pt>
                <c:pt idx="4">
                  <c:v>0.2097</c:v>
                </c:pt>
                <c:pt idx="5">
                  <c:v>0.21079999999999999</c:v>
                </c:pt>
                <c:pt idx="6">
                  <c:v>0.2072</c:v>
                </c:pt>
                <c:pt idx="7">
                  <c:v>0.2097</c:v>
                </c:pt>
                <c:pt idx="8">
                  <c:v>0.2044</c:v>
                </c:pt>
                <c:pt idx="9">
                  <c:v>0.2034</c:v>
                </c:pt>
                <c:pt idx="10">
                  <c:v>0.20430000000000001</c:v>
                </c:pt>
                <c:pt idx="11">
                  <c:v>0.20480000000000001</c:v>
                </c:pt>
                <c:pt idx="12">
                  <c:v>0.20549999999999999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0.1188</c:v>
                </c:pt>
                <c:pt idx="1">
                  <c:v>0.1128</c:v>
                </c:pt>
                <c:pt idx="2">
                  <c:v>0.1114</c:v>
                </c:pt>
                <c:pt idx="3">
                  <c:v>0.1094</c:v>
                </c:pt>
                <c:pt idx="4">
                  <c:v>0.10929999999999999</c:v>
                </c:pt>
                <c:pt idx="5">
                  <c:v>0.1101</c:v>
                </c:pt>
                <c:pt idx="6">
                  <c:v>0.1096</c:v>
                </c:pt>
                <c:pt idx="7">
                  <c:v>0.1114</c:v>
                </c:pt>
                <c:pt idx="8">
                  <c:v>0.10920000000000001</c:v>
                </c:pt>
                <c:pt idx="9">
                  <c:v>0.1105</c:v>
                </c:pt>
                <c:pt idx="10">
                  <c:v>0.1108</c:v>
                </c:pt>
                <c:pt idx="11">
                  <c:v>0.112</c:v>
                </c:pt>
                <c:pt idx="12">
                  <c:v>0.11360000000000001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6.3500000000000001E-2</c:v>
                </c:pt>
                <c:pt idx="1">
                  <c:v>6.5000000000000002E-2</c:v>
                </c:pt>
                <c:pt idx="2">
                  <c:v>0.06</c:v>
                </c:pt>
                <c:pt idx="3">
                  <c:v>6.2600000000000003E-2</c:v>
                </c:pt>
                <c:pt idx="4">
                  <c:v>6.0299999999999999E-2</c:v>
                </c:pt>
                <c:pt idx="5">
                  <c:v>6.1199999999999997E-2</c:v>
                </c:pt>
                <c:pt idx="6">
                  <c:v>5.8900000000000001E-2</c:v>
                </c:pt>
                <c:pt idx="7">
                  <c:v>5.9400000000000001E-2</c:v>
                </c:pt>
                <c:pt idx="8">
                  <c:v>5.5899999999999998E-2</c:v>
                </c:pt>
                <c:pt idx="9">
                  <c:v>5.2200000000000003E-2</c:v>
                </c:pt>
                <c:pt idx="10">
                  <c:v>5.4300000000000001E-2</c:v>
                </c:pt>
                <c:pt idx="11">
                  <c:v>5.45E-2</c:v>
                </c:pt>
                <c:pt idx="12">
                  <c:v>5.2900000000000003E-2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0.1027</c:v>
                </c:pt>
                <c:pt idx="1">
                  <c:v>0.1</c:v>
                </c:pt>
                <c:pt idx="2">
                  <c:v>9.5500000000000002E-2</c:v>
                </c:pt>
                <c:pt idx="3">
                  <c:v>9.2999999999999999E-2</c:v>
                </c:pt>
                <c:pt idx="4">
                  <c:v>9.2299999999999993E-2</c:v>
                </c:pt>
                <c:pt idx="5">
                  <c:v>9.2700000000000005E-2</c:v>
                </c:pt>
                <c:pt idx="6">
                  <c:v>9.1600000000000001E-2</c:v>
                </c:pt>
                <c:pt idx="7">
                  <c:v>9.2299999999999993E-2</c:v>
                </c:pt>
                <c:pt idx="8">
                  <c:v>8.9899999999999994E-2</c:v>
                </c:pt>
                <c:pt idx="9">
                  <c:v>9.0999999999999998E-2</c:v>
                </c:pt>
                <c:pt idx="10">
                  <c:v>8.9800000000000005E-2</c:v>
                </c:pt>
                <c:pt idx="11">
                  <c:v>8.8900000000000007E-2</c:v>
                </c:pt>
                <c:pt idx="12">
                  <c:v>9.0499999999999997E-2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28480"/>
        <c:axId val="513390784"/>
      </c:lineChart>
      <c:catAx>
        <c:axId val="5102284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3390784"/>
        <c:crosses val="autoZero"/>
        <c:auto val="1"/>
        <c:lblAlgn val="ctr"/>
        <c:lblOffset val="100"/>
        <c:noMultiLvlLbl val="0"/>
      </c:catAx>
      <c:valAx>
        <c:axId val="513390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228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0.74299999999999988</c:v>
                </c:pt>
                <c:pt idx="1">
                  <c:v>0.74770000000000003</c:v>
                </c:pt>
                <c:pt idx="2">
                  <c:v>0.75609999999999999</c:v>
                </c:pt>
                <c:pt idx="3">
                  <c:v>0.75889999999999991</c:v>
                </c:pt>
                <c:pt idx="4">
                  <c:v>0.76189999999999991</c:v>
                </c:pt>
                <c:pt idx="5">
                  <c:v>0.76070000000000004</c:v>
                </c:pt>
                <c:pt idx="6">
                  <c:v>0.76380000000000003</c:v>
                </c:pt>
                <c:pt idx="7">
                  <c:v>0.76129999999999998</c:v>
                </c:pt>
                <c:pt idx="8">
                  <c:v>0.76609999999999989</c:v>
                </c:pt>
                <c:pt idx="9">
                  <c:v>0.7681</c:v>
                </c:pt>
                <c:pt idx="10">
                  <c:v>0.7651</c:v>
                </c:pt>
                <c:pt idx="11">
                  <c:v>0.76400000000000001</c:v>
                </c:pt>
                <c:pt idx="12">
                  <c:v>0.76149999999999995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0.86580000000000001</c:v>
                </c:pt>
                <c:pt idx="1">
                  <c:v>0.87170000000000003</c:v>
                </c:pt>
                <c:pt idx="2">
                  <c:v>0.87319999999999998</c:v>
                </c:pt>
                <c:pt idx="3">
                  <c:v>0.87530000000000019</c:v>
                </c:pt>
                <c:pt idx="4">
                  <c:v>0.87550000000000017</c:v>
                </c:pt>
                <c:pt idx="5">
                  <c:v>0.87470000000000014</c:v>
                </c:pt>
                <c:pt idx="6">
                  <c:v>0.87530000000000008</c:v>
                </c:pt>
                <c:pt idx="7">
                  <c:v>0.873</c:v>
                </c:pt>
                <c:pt idx="8">
                  <c:v>0.87490000000000001</c:v>
                </c:pt>
                <c:pt idx="9">
                  <c:v>0.87399999999999989</c:v>
                </c:pt>
                <c:pt idx="10">
                  <c:v>0.87339999999999995</c:v>
                </c:pt>
                <c:pt idx="11">
                  <c:v>0.87219999999999998</c:v>
                </c:pt>
                <c:pt idx="12">
                  <c:v>0.86929999999999996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0.91920000000000002</c:v>
                </c:pt>
                <c:pt idx="1">
                  <c:v>0.91880000000000006</c:v>
                </c:pt>
                <c:pt idx="2">
                  <c:v>0.92530000000000001</c:v>
                </c:pt>
                <c:pt idx="3">
                  <c:v>0.92519999999999991</c:v>
                </c:pt>
                <c:pt idx="4">
                  <c:v>0.92789999999999995</c:v>
                </c:pt>
                <c:pt idx="5">
                  <c:v>0.92699999999999994</c:v>
                </c:pt>
                <c:pt idx="6">
                  <c:v>0.92910000000000004</c:v>
                </c:pt>
                <c:pt idx="7">
                  <c:v>0.92890000000000006</c:v>
                </c:pt>
                <c:pt idx="8">
                  <c:v>0.93240000000000012</c:v>
                </c:pt>
                <c:pt idx="9">
                  <c:v>0.93669999999999987</c:v>
                </c:pt>
                <c:pt idx="10">
                  <c:v>0.93289999999999995</c:v>
                </c:pt>
                <c:pt idx="11">
                  <c:v>0.93129999999999991</c:v>
                </c:pt>
                <c:pt idx="12">
                  <c:v>0.93079999999999985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0.88790000000000002</c:v>
                </c:pt>
                <c:pt idx="1">
                  <c:v>0.89070000000000005</c:v>
                </c:pt>
                <c:pt idx="2">
                  <c:v>0.89529999999999998</c:v>
                </c:pt>
                <c:pt idx="3">
                  <c:v>0.89800000000000002</c:v>
                </c:pt>
                <c:pt idx="4">
                  <c:v>0.89860000000000007</c:v>
                </c:pt>
                <c:pt idx="5">
                  <c:v>0.89770000000000005</c:v>
                </c:pt>
                <c:pt idx="6">
                  <c:v>0.89859999999999995</c:v>
                </c:pt>
                <c:pt idx="7">
                  <c:v>0.8972</c:v>
                </c:pt>
                <c:pt idx="8">
                  <c:v>0.89950000000000008</c:v>
                </c:pt>
                <c:pt idx="9">
                  <c:v>0.89880000000000015</c:v>
                </c:pt>
                <c:pt idx="10">
                  <c:v>0.8993000000000001</c:v>
                </c:pt>
                <c:pt idx="11">
                  <c:v>0.89990000000000014</c:v>
                </c:pt>
                <c:pt idx="12">
                  <c:v>0.89799999999999991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27968"/>
        <c:axId val="513655360"/>
      </c:lineChart>
      <c:catAx>
        <c:axId val="5102279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3655360"/>
        <c:crosses val="autoZero"/>
        <c:auto val="1"/>
        <c:lblAlgn val="ctr"/>
        <c:lblOffset val="100"/>
        <c:noMultiLvlLbl val="0"/>
      </c:catAx>
      <c:valAx>
        <c:axId val="513655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2279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177.79</c:v>
                </c:pt>
                <c:pt idx="1">
                  <c:v>157.71</c:v>
                </c:pt>
                <c:pt idx="2">
                  <c:v>158.97</c:v>
                </c:pt>
                <c:pt idx="3">
                  <c:v>159.27000000000001</c:v>
                </c:pt>
                <c:pt idx="4">
                  <c:v>155.04</c:v>
                </c:pt>
                <c:pt idx="5">
                  <c:v>151.69</c:v>
                </c:pt>
                <c:pt idx="6">
                  <c:v>159.5</c:v>
                </c:pt>
                <c:pt idx="7">
                  <c:v>160.02000000000001</c:v>
                </c:pt>
                <c:pt idx="8">
                  <c:v>139.31</c:v>
                </c:pt>
                <c:pt idx="9">
                  <c:v>156.75</c:v>
                </c:pt>
                <c:pt idx="10">
                  <c:v>131.81</c:v>
                </c:pt>
                <c:pt idx="11">
                  <c:v>128.18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139.29</c:v>
                </c:pt>
                <c:pt idx="1">
                  <c:v>131.41</c:v>
                </c:pt>
                <c:pt idx="2">
                  <c:v>131.69</c:v>
                </c:pt>
                <c:pt idx="3">
                  <c:v>101.89</c:v>
                </c:pt>
                <c:pt idx="4">
                  <c:v>112.84</c:v>
                </c:pt>
                <c:pt idx="5">
                  <c:v>130.36000000000001</c:v>
                </c:pt>
                <c:pt idx="6">
                  <c:v>131.16999999999999</c:v>
                </c:pt>
                <c:pt idx="7">
                  <c:v>129.86000000000001</c:v>
                </c:pt>
                <c:pt idx="8">
                  <c:v>122.83</c:v>
                </c:pt>
                <c:pt idx="9">
                  <c:v>135.26</c:v>
                </c:pt>
                <c:pt idx="10">
                  <c:v>117.43</c:v>
                </c:pt>
                <c:pt idx="11">
                  <c:v>125.85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115.71</c:v>
                </c:pt>
                <c:pt idx="1">
                  <c:v>113.44</c:v>
                </c:pt>
                <c:pt idx="2">
                  <c:v>138.91999999999999</c:v>
                </c:pt>
                <c:pt idx="3">
                  <c:v>131.59</c:v>
                </c:pt>
                <c:pt idx="4">
                  <c:v>126.29</c:v>
                </c:pt>
                <c:pt idx="5">
                  <c:v>130.86000000000001</c:v>
                </c:pt>
                <c:pt idx="6">
                  <c:v>131.54</c:v>
                </c:pt>
                <c:pt idx="7">
                  <c:v>129.72</c:v>
                </c:pt>
                <c:pt idx="8">
                  <c:v>127.5</c:v>
                </c:pt>
                <c:pt idx="9">
                  <c:v>131.88999999999999</c:v>
                </c:pt>
                <c:pt idx="10">
                  <c:v>131.87</c:v>
                </c:pt>
                <c:pt idx="11">
                  <c:v>127.47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118.34</c:v>
                </c:pt>
                <c:pt idx="1">
                  <c:v>117.73</c:v>
                </c:pt>
                <c:pt idx="2">
                  <c:v>134.65</c:v>
                </c:pt>
                <c:pt idx="3">
                  <c:v>129.26</c:v>
                </c:pt>
                <c:pt idx="4">
                  <c:v>137.72</c:v>
                </c:pt>
                <c:pt idx="5">
                  <c:v>131.19</c:v>
                </c:pt>
                <c:pt idx="6">
                  <c:v>126.77</c:v>
                </c:pt>
                <c:pt idx="7">
                  <c:v>137.91</c:v>
                </c:pt>
                <c:pt idx="8">
                  <c:v>127.57</c:v>
                </c:pt>
                <c:pt idx="9">
                  <c:v>132.18</c:v>
                </c:pt>
                <c:pt idx="10">
                  <c:v>123.45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15680"/>
        <c:axId val="513657664"/>
      </c:lineChart>
      <c:catAx>
        <c:axId val="51021568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3657664"/>
        <c:crosses val="autoZero"/>
        <c:auto val="1"/>
        <c:lblAlgn val="ctr"/>
        <c:lblOffset val="100"/>
        <c:noMultiLvlLbl val="0"/>
      </c:catAx>
      <c:valAx>
        <c:axId val="513657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215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123.18</c:v>
                </c:pt>
                <c:pt idx="1">
                  <c:v>105.54</c:v>
                </c:pt>
                <c:pt idx="2">
                  <c:v>101.04</c:v>
                </c:pt>
                <c:pt idx="3">
                  <c:v>101.47</c:v>
                </c:pt>
                <c:pt idx="4">
                  <c:v>92.07</c:v>
                </c:pt>
                <c:pt idx="5">
                  <c:v>93.71</c:v>
                </c:pt>
                <c:pt idx="6">
                  <c:v>101.15</c:v>
                </c:pt>
                <c:pt idx="7">
                  <c:v>100.05</c:v>
                </c:pt>
                <c:pt idx="8">
                  <c:v>84.58</c:v>
                </c:pt>
                <c:pt idx="9">
                  <c:v>96.31</c:v>
                </c:pt>
                <c:pt idx="10">
                  <c:v>79.47</c:v>
                </c:pt>
                <c:pt idx="11">
                  <c:v>77.27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86.63</c:v>
                </c:pt>
                <c:pt idx="1">
                  <c:v>77.41</c:v>
                </c:pt>
                <c:pt idx="2">
                  <c:v>72.72</c:v>
                </c:pt>
                <c:pt idx="3">
                  <c:v>55.75</c:v>
                </c:pt>
                <c:pt idx="4">
                  <c:v>60.95</c:v>
                </c:pt>
                <c:pt idx="5">
                  <c:v>70.81</c:v>
                </c:pt>
                <c:pt idx="6">
                  <c:v>75.78</c:v>
                </c:pt>
                <c:pt idx="7">
                  <c:v>74.52</c:v>
                </c:pt>
                <c:pt idx="8">
                  <c:v>69.599999999999994</c:v>
                </c:pt>
                <c:pt idx="9">
                  <c:v>76.349999999999994</c:v>
                </c:pt>
                <c:pt idx="10">
                  <c:v>67.22</c:v>
                </c:pt>
                <c:pt idx="11">
                  <c:v>74.69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66.87</c:v>
                </c:pt>
                <c:pt idx="1">
                  <c:v>62.94</c:v>
                </c:pt>
                <c:pt idx="2">
                  <c:v>73.59</c:v>
                </c:pt>
                <c:pt idx="3">
                  <c:v>68.709999999999994</c:v>
                </c:pt>
                <c:pt idx="4">
                  <c:v>66.59</c:v>
                </c:pt>
                <c:pt idx="5">
                  <c:v>74</c:v>
                </c:pt>
                <c:pt idx="6">
                  <c:v>75.17</c:v>
                </c:pt>
                <c:pt idx="7">
                  <c:v>73.349999999999994</c:v>
                </c:pt>
                <c:pt idx="8">
                  <c:v>71.19</c:v>
                </c:pt>
                <c:pt idx="9">
                  <c:v>73.150000000000006</c:v>
                </c:pt>
                <c:pt idx="10">
                  <c:v>75.75</c:v>
                </c:pt>
                <c:pt idx="11">
                  <c:v>72.55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65.680000000000007</c:v>
                </c:pt>
                <c:pt idx="1">
                  <c:v>62.95</c:v>
                </c:pt>
                <c:pt idx="2">
                  <c:v>69.680000000000007</c:v>
                </c:pt>
                <c:pt idx="3">
                  <c:v>64</c:v>
                </c:pt>
                <c:pt idx="4">
                  <c:v>67.64</c:v>
                </c:pt>
                <c:pt idx="5">
                  <c:v>67.81</c:v>
                </c:pt>
                <c:pt idx="6">
                  <c:v>66.13</c:v>
                </c:pt>
                <c:pt idx="7">
                  <c:v>70.900000000000006</c:v>
                </c:pt>
                <c:pt idx="8">
                  <c:v>62.54</c:v>
                </c:pt>
                <c:pt idx="9">
                  <c:v>66.47</c:v>
                </c:pt>
                <c:pt idx="10">
                  <c:v>61.35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26432"/>
        <c:axId val="513659968"/>
      </c:lineChart>
      <c:catAx>
        <c:axId val="51022643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3659968"/>
        <c:crosses val="autoZero"/>
        <c:auto val="1"/>
        <c:lblAlgn val="ctr"/>
        <c:lblOffset val="100"/>
        <c:noMultiLvlLbl val="0"/>
      </c:catAx>
      <c:valAx>
        <c:axId val="513659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2264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9.2799999999999994</c:v>
                </c:pt>
                <c:pt idx="1">
                  <c:v>9.6999999999999993</c:v>
                </c:pt>
                <c:pt idx="2">
                  <c:v>11.52</c:v>
                </c:pt>
                <c:pt idx="3">
                  <c:v>12.24</c:v>
                </c:pt>
                <c:pt idx="4">
                  <c:v>15.36</c:v>
                </c:pt>
                <c:pt idx="5">
                  <c:v>13.64</c:v>
                </c:pt>
                <c:pt idx="6">
                  <c:v>13.72</c:v>
                </c:pt>
                <c:pt idx="7">
                  <c:v>14.28</c:v>
                </c:pt>
                <c:pt idx="8">
                  <c:v>12.23</c:v>
                </c:pt>
                <c:pt idx="9">
                  <c:v>13.37</c:v>
                </c:pt>
                <c:pt idx="10">
                  <c:v>10.220000000000001</c:v>
                </c:pt>
                <c:pt idx="11">
                  <c:v>10.4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10.58</c:v>
                </c:pt>
                <c:pt idx="1">
                  <c:v>12.64</c:v>
                </c:pt>
                <c:pt idx="2">
                  <c:v>14.27</c:v>
                </c:pt>
                <c:pt idx="3">
                  <c:v>12.11</c:v>
                </c:pt>
                <c:pt idx="4">
                  <c:v>14.05</c:v>
                </c:pt>
                <c:pt idx="5">
                  <c:v>15.44</c:v>
                </c:pt>
                <c:pt idx="6">
                  <c:v>14.34</c:v>
                </c:pt>
                <c:pt idx="7">
                  <c:v>12.94</c:v>
                </c:pt>
                <c:pt idx="8">
                  <c:v>12.35</c:v>
                </c:pt>
                <c:pt idx="9">
                  <c:v>13.68</c:v>
                </c:pt>
                <c:pt idx="10">
                  <c:v>11.16</c:v>
                </c:pt>
                <c:pt idx="11">
                  <c:v>11.6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11.6</c:v>
                </c:pt>
                <c:pt idx="1">
                  <c:v>11.88</c:v>
                </c:pt>
                <c:pt idx="2">
                  <c:v>16.600000000000001</c:v>
                </c:pt>
                <c:pt idx="3">
                  <c:v>16.18</c:v>
                </c:pt>
                <c:pt idx="4">
                  <c:v>15.02</c:v>
                </c:pt>
                <c:pt idx="5">
                  <c:v>13.63</c:v>
                </c:pt>
                <c:pt idx="6">
                  <c:v>12.77</c:v>
                </c:pt>
                <c:pt idx="7">
                  <c:v>12.6</c:v>
                </c:pt>
                <c:pt idx="8">
                  <c:v>11.97</c:v>
                </c:pt>
                <c:pt idx="9">
                  <c:v>14.24</c:v>
                </c:pt>
                <c:pt idx="10">
                  <c:v>13.1</c:v>
                </c:pt>
                <c:pt idx="11">
                  <c:v>12.59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11.74</c:v>
                </c:pt>
                <c:pt idx="1">
                  <c:v>11.58</c:v>
                </c:pt>
                <c:pt idx="2">
                  <c:v>15.51</c:v>
                </c:pt>
                <c:pt idx="3">
                  <c:v>14.65</c:v>
                </c:pt>
                <c:pt idx="4">
                  <c:v>16.02</c:v>
                </c:pt>
                <c:pt idx="5">
                  <c:v>13.88</c:v>
                </c:pt>
                <c:pt idx="6">
                  <c:v>13.54</c:v>
                </c:pt>
                <c:pt idx="7">
                  <c:v>16.489999999999998</c:v>
                </c:pt>
                <c:pt idx="8">
                  <c:v>16.2</c:v>
                </c:pt>
                <c:pt idx="9">
                  <c:v>16.649999999999999</c:v>
                </c:pt>
                <c:pt idx="10">
                  <c:v>16.309999999999999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29504"/>
        <c:axId val="513662272"/>
      </c:lineChart>
      <c:catAx>
        <c:axId val="51022950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3662272"/>
        <c:crosses val="autoZero"/>
        <c:auto val="1"/>
        <c:lblAlgn val="ctr"/>
        <c:lblOffset val="100"/>
        <c:noMultiLvlLbl val="0"/>
      </c:catAx>
      <c:valAx>
        <c:axId val="513662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2295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3.04</c:v>
                </c:pt>
                <c:pt idx="1">
                  <c:v>2.81</c:v>
                </c:pt>
                <c:pt idx="2">
                  <c:v>3.19</c:v>
                </c:pt>
                <c:pt idx="3">
                  <c:v>3.19</c:v>
                </c:pt>
                <c:pt idx="4">
                  <c:v>4.1900000000000004</c:v>
                </c:pt>
                <c:pt idx="5">
                  <c:v>3.35</c:v>
                </c:pt>
                <c:pt idx="6">
                  <c:v>3.03</c:v>
                </c:pt>
                <c:pt idx="7">
                  <c:v>3.63</c:v>
                </c:pt>
                <c:pt idx="8">
                  <c:v>2.87</c:v>
                </c:pt>
                <c:pt idx="9">
                  <c:v>3.08</c:v>
                </c:pt>
                <c:pt idx="10">
                  <c:v>3.02</c:v>
                </c:pt>
                <c:pt idx="11">
                  <c:v>2.85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2.64</c:v>
                </c:pt>
                <c:pt idx="1">
                  <c:v>3.65</c:v>
                </c:pt>
                <c:pt idx="2">
                  <c:v>3.94</c:v>
                </c:pt>
                <c:pt idx="3">
                  <c:v>2.72</c:v>
                </c:pt>
                <c:pt idx="4">
                  <c:v>3.14</c:v>
                </c:pt>
                <c:pt idx="5">
                  <c:v>3.13</c:v>
                </c:pt>
                <c:pt idx="6">
                  <c:v>2.87</c:v>
                </c:pt>
                <c:pt idx="7">
                  <c:v>3.08</c:v>
                </c:pt>
                <c:pt idx="8">
                  <c:v>3.4</c:v>
                </c:pt>
                <c:pt idx="9">
                  <c:v>3.29</c:v>
                </c:pt>
                <c:pt idx="10">
                  <c:v>2.95</c:v>
                </c:pt>
                <c:pt idx="11">
                  <c:v>2.83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2.84</c:v>
                </c:pt>
                <c:pt idx="1">
                  <c:v>3.58</c:v>
                </c:pt>
                <c:pt idx="2">
                  <c:v>4.8600000000000003</c:v>
                </c:pt>
                <c:pt idx="3">
                  <c:v>5.32</c:v>
                </c:pt>
                <c:pt idx="4">
                  <c:v>4.67</c:v>
                </c:pt>
                <c:pt idx="5">
                  <c:v>4.5199999999999996</c:v>
                </c:pt>
                <c:pt idx="6">
                  <c:v>4.66</c:v>
                </c:pt>
                <c:pt idx="7">
                  <c:v>4.01</c:v>
                </c:pt>
                <c:pt idx="8">
                  <c:v>4.68</c:v>
                </c:pt>
                <c:pt idx="9">
                  <c:v>4.5</c:v>
                </c:pt>
                <c:pt idx="10">
                  <c:v>4.78</c:v>
                </c:pt>
                <c:pt idx="11">
                  <c:v>4.84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4.59</c:v>
                </c:pt>
                <c:pt idx="1">
                  <c:v>4.9400000000000004</c:v>
                </c:pt>
                <c:pt idx="2">
                  <c:v>5.97</c:v>
                </c:pt>
                <c:pt idx="3">
                  <c:v>5.76</c:v>
                </c:pt>
                <c:pt idx="4">
                  <c:v>6.52</c:v>
                </c:pt>
                <c:pt idx="5">
                  <c:v>4.91</c:v>
                </c:pt>
                <c:pt idx="6">
                  <c:v>5.47</c:v>
                </c:pt>
                <c:pt idx="7">
                  <c:v>5.47</c:v>
                </c:pt>
                <c:pt idx="8">
                  <c:v>6.13</c:v>
                </c:pt>
                <c:pt idx="9">
                  <c:v>6.8</c:v>
                </c:pt>
                <c:pt idx="10">
                  <c:v>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690304"/>
        <c:axId val="446531264"/>
      </c:lineChart>
      <c:catAx>
        <c:axId val="51069030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6531264"/>
        <c:crosses val="autoZero"/>
        <c:auto val="1"/>
        <c:lblAlgn val="ctr"/>
        <c:lblOffset val="100"/>
        <c:noMultiLvlLbl val="0"/>
      </c:catAx>
      <c:valAx>
        <c:axId val="446531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690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0.08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0.13</c:v>
                </c:pt>
                <c:pt idx="4">
                  <c:v>0.11</c:v>
                </c:pt>
                <c:pt idx="5">
                  <c:v>0.17</c:v>
                </c:pt>
                <c:pt idx="6">
                  <c:v>0.13</c:v>
                </c:pt>
                <c:pt idx="7">
                  <c:v>0.17</c:v>
                </c:pt>
                <c:pt idx="8">
                  <c:v>0.06</c:v>
                </c:pt>
                <c:pt idx="9">
                  <c:v>0.14000000000000001</c:v>
                </c:pt>
                <c:pt idx="10">
                  <c:v>0.24</c:v>
                </c:pt>
                <c:pt idx="11">
                  <c:v>0.16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0.11</c:v>
                </c:pt>
                <c:pt idx="1">
                  <c:v>0.17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0.2</c:v>
                </c:pt>
                <c:pt idx="5">
                  <c:v>0.1</c:v>
                </c:pt>
                <c:pt idx="6">
                  <c:v>0.16</c:v>
                </c:pt>
                <c:pt idx="7">
                  <c:v>0.13</c:v>
                </c:pt>
                <c:pt idx="8">
                  <c:v>0.22</c:v>
                </c:pt>
                <c:pt idx="9">
                  <c:v>0.2</c:v>
                </c:pt>
                <c:pt idx="10">
                  <c:v>0.14000000000000001</c:v>
                </c:pt>
                <c:pt idx="11">
                  <c:v>0.14000000000000001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0.1</c:v>
                </c:pt>
                <c:pt idx="1">
                  <c:v>0.14000000000000001</c:v>
                </c:pt>
                <c:pt idx="2">
                  <c:v>0.1</c:v>
                </c:pt>
                <c:pt idx="3">
                  <c:v>0.24</c:v>
                </c:pt>
                <c:pt idx="4">
                  <c:v>0.14000000000000001</c:v>
                </c:pt>
                <c:pt idx="5">
                  <c:v>0.17</c:v>
                </c:pt>
                <c:pt idx="6">
                  <c:v>0.18</c:v>
                </c:pt>
                <c:pt idx="7">
                  <c:v>0.12</c:v>
                </c:pt>
                <c:pt idx="8">
                  <c:v>0.11</c:v>
                </c:pt>
                <c:pt idx="9">
                  <c:v>7.0000000000000007E-2</c:v>
                </c:pt>
                <c:pt idx="10">
                  <c:v>0.12</c:v>
                </c:pt>
                <c:pt idx="11">
                  <c:v>0.12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0.06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0.11</c:v>
                </c:pt>
                <c:pt idx="4">
                  <c:v>0.1</c:v>
                </c:pt>
                <c:pt idx="5">
                  <c:v>0.08</c:v>
                </c:pt>
                <c:pt idx="6">
                  <c:v>0.08</c:v>
                </c:pt>
                <c:pt idx="7">
                  <c:v>0.16</c:v>
                </c:pt>
                <c:pt idx="8">
                  <c:v>7.0000000000000007E-2</c:v>
                </c:pt>
                <c:pt idx="9">
                  <c:v>0.14000000000000001</c:v>
                </c:pt>
                <c:pt idx="10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692864"/>
        <c:axId val="446533568"/>
      </c:lineChart>
      <c:catAx>
        <c:axId val="51069286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6533568"/>
        <c:crosses val="autoZero"/>
        <c:auto val="1"/>
        <c:lblAlgn val="ctr"/>
        <c:lblOffset val="100"/>
        <c:noMultiLvlLbl val="0"/>
      </c:catAx>
      <c:valAx>
        <c:axId val="4465335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6928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0.16734484733399643</c:v>
                </c:pt>
                <c:pt idx="1">
                  <c:v>0.38252489891878627</c:v>
                </c:pt>
                <c:pt idx="2">
                  <c:v>0.22214012289064283</c:v>
                </c:pt>
                <c:pt idx="3">
                  <c:v>7.4699339904150466E-2</c:v>
                </c:pt>
                <c:pt idx="4">
                  <c:v>7.1118976571549142E-2</c:v>
                </c:pt>
                <c:pt idx="5">
                  <c:v>6.3268443284719617E-2</c:v>
                </c:pt>
                <c:pt idx="6">
                  <c:v>1.8903371096155253E-2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11502848"/>
        <c:axId val="510606080"/>
      </c:barChart>
      <c:catAx>
        <c:axId val="311502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0606080"/>
        <c:crosses val="autoZero"/>
        <c:auto val="1"/>
        <c:lblAlgn val="ctr"/>
        <c:lblOffset val="100"/>
        <c:noMultiLvlLbl val="0"/>
      </c:catAx>
      <c:valAx>
        <c:axId val="51060608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150284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14.57</c:v>
                </c:pt>
                <c:pt idx="1">
                  <c:v>14.27</c:v>
                </c:pt>
                <c:pt idx="2">
                  <c:v>16.09</c:v>
                </c:pt>
                <c:pt idx="3">
                  <c:v>14.33</c:v>
                </c:pt>
                <c:pt idx="4">
                  <c:v>14.61</c:v>
                </c:pt>
                <c:pt idx="5">
                  <c:v>13.79</c:v>
                </c:pt>
                <c:pt idx="6">
                  <c:v>14.35</c:v>
                </c:pt>
                <c:pt idx="7">
                  <c:v>13.91</c:v>
                </c:pt>
                <c:pt idx="8">
                  <c:v>14.57</c:v>
                </c:pt>
                <c:pt idx="9">
                  <c:v>15.01</c:v>
                </c:pt>
                <c:pt idx="10">
                  <c:v>13.97</c:v>
                </c:pt>
                <c:pt idx="11">
                  <c:v>13.99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13.1</c:v>
                </c:pt>
                <c:pt idx="1">
                  <c:v>12.47</c:v>
                </c:pt>
                <c:pt idx="2">
                  <c:v>13.87</c:v>
                </c:pt>
                <c:pt idx="3">
                  <c:v>11.12</c:v>
                </c:pt>
                <c:pt idx="4">
                  <c:v>12.4</c:v>
                </c:pt>
                <c:pt idx="5">
                  <c:v>12.88</c:v>
                </c:pt>
                <c:pt idx="6">
                  <c:v>12.13</c:v>
                </c:pt>
                <c:pt idx="7">
                  <c:v>12.59</c:v>
                </c:pt>
                <c:pt idx="8">
                  <c:v>12.64</c:v>
                </c:pt>
                <c:pt idx="9">
                  <c:v>13.75</c:v>
                </c:pt>
                <c:pt idx="10">
                  <c:v>11.97</c:v>
                </c:pt>
                <c:pt idx="11">
                  <c:v>13.49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11.66</c:v>
                </c:pt>
                <c:pt idx="1">
                  <c:v>12.41</c:v>
                </c:pt>
                <c:pt idx="2">
                  <c:v>14.13</c:v>
                </c:pt>
                <c:pt idx="3">
                  <c:v>14.89</c:v>
                </c:pt>
                <c:pt idx="4">
                  <c:v>14.91</c:v>
                </c:pt>
                <c:pt idx="5">
                  <c:v>13.64</c:v>
                </c:pt>
                <c:pt idx="6">
                  <c:v>13.2</c:v>
                </c:pt>
                <c:pt idx="7">
                  <c:v>13.34</c:v>
                </c:pt>
                <c:pt idx="8">
                  <c:v>12.71</c:v>
                </c:pt>
                <c:pt idx="9">
                  <c:v>13.81</c:v>
                </c:pt>
                <c:pt idx="10">
                  <c:v>12.42</c:v>
                </c:pt>
                <c:pt idx="11">
                  <c:v>13.54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12.42</c:v>
                </c:pt>
                <c:pt idx="1">
                  <c:v>12.3</c:v>
                </c:pt>
                <c:pt idx="2">
                  <c:v>13.68</c:v>
                </c:pt>
                <c:pt idx="3">
                  <c:v>13.88</c:v>
                </c:pt>
                <c:pt idx="4">
                  <c:v>15.09</c:v>
                </c:pt>
                <c:pt idx="5">
                  <c:v>14.43</c:v>
                </c:pt>
                <c:pt idx="6">
                  <c:v>13.12</c:v>
                </c:pt>
                <c:pt idx="7">
                  <c:v>13.87</c:v>
                </c:pt>
                <c:pt idx="8">
                  <c:v>14.02</c:v>
                </c:pt>
                <c:pt idx="9">
                  <c:v>15.15</c:v>
                </c:pt>
                <c:pt idx="10">
                  <c:v>13.92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692352"/>
        <c:axId val="446535872"/>
      </c:lineChart>
      <c:catAx>
        <c:axId val="51069235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6535872"/>
        <c:crosses val="autoZero"/>
        <c:auto val="1"/>
        <c:lblAlgn val="ctr"/>
        <c:lblOffset val="100"/>
        <c:noMultiLvlLbl val="0"/>
      </c:catAx>
      <c:valAx>
        <c:axId val="446535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6923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0.85</c:v>
                </c:pt>
                <c:pt idx="1">
                  <c:v>0.81</c:v>
                </c:pt>
                <c:pt idx="2">
                  <c:v>0.67</c:v>
                </c:pt>
                <c:pt idx="3">
                  <c:v>0.56000000000000005</c:v>
                </c:pt>
                <c:pt idx="4">
                  <c:v>0.83</c:v>
                </c:pt>
                <c:pt idx="5">
                  <c:v>1.0900000000000001</c:v>
                </c:pt>
                <c:pt idx="6">
                  <c:v>0.78</c:v>
                </c:pt>
                <c:pt idx="7">
                  <c:v>0.67</c:v>
                </c:pt>
                <c:pt idx="8">
                  <c:v>0.48</c:v>
                </c:pt>
                <c:pt idx="9">
                  <c:v>0.43</c:v>
                </c:pt>
                <c:pt idx="10">
                  <c:v>0.32</c:v>
                </c:pt>
                <c:pt idx="11">
                  <c:v>0.47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1.07</c:v>
                </c:pt>
                <c:pt idx="1">
                  <c:v>1.04</c:v>
                </c:pt>
                <c:pt idx="2">
                  <c:v>1.23</c:v>
                </c:pt>
                <c:pt idx="3">
                  <c:v>1.02</c:v>
                </c:pt>
                <c:pt idx="4">
                  <c:v>0.81</c:v>
                </c:pt>
                <c:pt idx="5">
                  <c:v>1.1100000000000001</c:v>
                </c:pt>
                <c:pt idx="6">
                  <c:v>0.83</c:v>
                </c:pt>
                <c:pt idx="7">
                  <c:v>1.2</c:v>
                </c:pt>
                <c:pt idx="8">
                  <c:v>0.97</c:v>
                </c:pt>
                <c:pt idx="9">
                  <c:v>0.96</c:v>
                </c:pt>
                <c:pt idx="10">
                  <c:v>0.79</c:v>
                </c:pt>
                <c:pt idx="11">
                  <c:v>0.79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0.75</c:v>
                </c:pt>
                <c:pt idx="1">
                  <c:v>0.72</c:v>
                </c:pt>
                <c:pt idx="2">
                  <c:v>0.83</c:v>
                </c:pt>
                <c:pt idx="3">
                  <c:v>0.81</c:v>
                </c:pt>
                <c:pt idx="4">
                  <c:v>0.84</c:v>
                </c:pt>
                <c:pt idx="5">
                  <c:v>0.63</c:v>
                </c:pt>
                <c:pt idx="6">
                  <c:v>0.93</c:v>
                </c:pt>
                <c:pt idx="7">
                  <c:v>0.86</c:v>
                </c:pt>
                <c:pt idx="8">
                  <c:v>1.1100000000000001</c:v>
                </c:pt>
                <c:pt idx="9">
                  <c:v>0.72</c:v>
                </c:pt>
                <c:pt idx="10">
                  <c:v>0.81</c:v>
                </c:pt>
                <c:pt idx="11">
                  <c:v>0.86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0.71</c:v>
                </c:pt>
                <c:pt idx="1">
                  <c:v>0.63</c:v>
                </c:pt>
                <c:pt idx="2">
                  <c:v>0.69</c:v>
                </c:pt>
                <c:pt idx="3">
                  <c:v>0.9</c:v>
                </c:pt>
                <c:pt idx="4">
                  <c:v>0.86</c:v>
                </c:pt>
                <c:pt idx="5">
                  <c:v>0.95</c:v>
                </c:pt>
                <c:pt idx="6">
                  <c:v>0.89</c:v>
                </c:pt>
                <c:pt idx="7">
                  <c:v>1.0900000000000001</c:v>
                </c:pt>
                <c:pt idx="8">
                  <c:v>1.21</c:v>
                </c:pt>
                <c:pt idx="9">
                  <c:v>0.95</c:v>
                </c:pt>
                <c:pt idx="10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21024"/>
        <c:axId val="520069696"/>
      </c:lineChart>
      <c:catAx>
        <c:axId val="51072102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0069696"/>
        <c:crosses val="autoZero"/>
        <c:auto val="1"/>
        <c:lblAlgn val="ctr"/>
        <c:lblOffset val="100"/>
        <c:noMultiLvlLbl val="0"/>
      </c:catAx>
      <c:valAx>
        <c:axId val="520069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7210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26.78</c:v>
                </c:pt>
                <c:pt idx="1">
                  <c:v>24.44</c:v>
                </c:pt>
                <c:pt idx="2">
                  <c:v>26.32</c:v>
                </c:pt>
                <c:pt idx="3">
                  <c:v>27.35</c:v>
                </c:pt>
                <c:pt idx="4">
                  <c:v>27.87</c:v>
                </c:pt>
                <c:pt idx="5">
                  <c:v>25.93</c:v>
                </c:pt>
                <c:pt idx="6">
                  <c:v>26.34</c:v>
                </c:pt>
                <c:pt idx="7">
                  <c:v>27.32</c:v>
                </c:pt>
                <c:pt idx="8">
                  <c:v>24.52</c:v>
                </c:pt>
                <c:pt idx="9">
                  <c:v>28.41</c:v>
                </c:pt>
                <c:pt idx="10">
                  <c:v>24.58</c:v>
                </c:pt>
                <c:pt idx="11">
                  <c:v>23.05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25.17</c:v>
                </c:pt>
                <c:pt idx="1">
                  <c:v>24.03</c:v>
                </c:pt>
                <c:pt idx="2">
                  <c:v>25.54</c:v>
                </c:pt>
                <c:pt idx="3">
                  <c:v>19.03</c:v>
                </c:pt>
                <c:pt idx="4">
                  <c:v>21.29</c:v>
                </c:pt>
                <c:pt idx="5">
                  <c:v>26.9</c:v>
                </c:pt>
                <c:pt idx="6">
                  <c:v>25.06</c:v>
                </c:pt>
                <c:pt idx="7">
                  <c:v>25.41</c:v>
                </c:pt>
                <c:pt idx="8">
                  <c:v>23.66</c:v>
                </c:pt>
                <c:pt idx="9">
                  <c:v>27.02</c:v>
                </c:pt>
                <c:pt idx="10">
                  <c:v>23.19</c:v>
                </c:pt>
                <c:pt idx="11">
                  <c:v>22.32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21.91</c:v>
                </c:pt>
                <c:pt idx="1">
                  <c:v>21.77</c:v>
                </c:pt>
                <c:pt idx="2">
                  <c:v>28.81</c:v>
                </c:pt>
                <c:pt idx="3">
                  <c:v>25.43</c:v>
                </c:pt>
                <c:pt idx="4">
                  <c:v>24.11</c:v>
                </c:pt>
                <c:pt idx="5">
                  <c:v>24.26</c:v>
                </c:pt>
                <c:pt idx="6">
                  <c:v>24.63</c:v>
                </c:pt>
                <c:pt idx="7">
                  <c:v>25.43</c:v>
                </c:pt>
                <c:pt idx="8">
                  <c:v>25.73</c:v>
                </c:pt>
                <c:pt idx="9">
                  <c:v>25.38</c:v>
                </c:pt>
                <c:pt idx="10">
                  <c:v>24.88</c:v>
                </c:pt>
                <c:pt idx="11">
                  <c:v>22.96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23.14</c:v>
                </c:pt>
                <c:pt idx="1">
                  <c:v>25.19</c:v>
                </c:pt>
                <c:pt idx="2">
                  <c:v>28.98</c:v>
                </c:pt>
                <c:pt idx="3">
                  <c:v>29.96</c:v>
                </c:pt>
                <c:pt idx="4">
                  <c:v>31.49</c:v>
                </c:pt>
                <c:pt idx="5">
                  <c:v>29.12</c:v>
                </c:pt>
                <c:pt idx="6">
                  <c:v>27.54</c:v>
                </c:pt>
                <c:pt idx="7">
                  <c:v>29.92</c:v>
                </c:pt>
                <c:pt idx="8">
                  <c:v>27.41</c:v>
                </c:pt>
                <c:pt idx="9">
                  <c:v>26.02</c:v>
                </c:pt>
                <c:pt idx="10">
                  <c:v>24.15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691328"/>
        <c:axId val="520072000"/>
      </c:lineChart>
      <c:catAx>
        <c:axId val="51069132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0072000"/>
        <c:crosses val="autoZero"/>
        <c:auto val="1"/>
        <c:lblAlgn val="ctr"/>
        <c:lblOffset val="100"/>
        <c:noMultiLvlLbl val="0"/>
      </c:catAx>
      <c:valAx>
        <c:axId val="520072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6913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2.6565999999999999E-2</c:v>
                </c:pt>
                <c:pt idx="1">
                  <c:v>8.0495999999999998E-2</c:v>
                </c:pt>
                <c:pt idx="2">
                  <c:v>8.9276999999999995E-2</c:v>
                </c:pt>
                <c:pt idx="3">
                  <c:v>0.108428</c:v>
                </c:pt>
                <c:pt idx="4">
                  <c:v>0.245613</c:v>
                </c:pt>
                <c:pt idx="5">
                  <c:v>0.292184</c:v>
                </c:pt>
                <c:pt idx="6">
                  <c:v>0.15743600000000002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8.4391145848039015E-2</c:v>
                </c:pt>
                <c:pt idx="1">
                  <c:v>7.9577809777354097E-2</c:v>
                </c:pt>
                <c:pt idx="2">
                  <c:v>0.14067865581999073</c:v>
                </c:pt>
                <c:pt idx="3">
                  <c:v>3.317826459884958E-2</c:v>
                </c:pt>
                <c:pt idx="4">
                  <c:v>0.23700136851627726</c:v>
                </c:pt>
                <c:pt idx="5">
                  <c:v>0.42517275543948929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0717952"/>
        <c:axId val="520074880"/>
      </c:barChart>
      <c:catAx>
        <c:axId val="510717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20074880"/>
        <c:crosses val="autoZero"/>
        <c:auto val="1"/>
        <c:lblAlgn val="ctr"/>
        <c:lblOffset val="100"/>
        <c:noMultiLvlLbl val="0"/>
      </c:catAx>
      <c:valAx>
        <c:axId val="52007488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071795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0.94209081458127841</c:v>
                </c:pt>
                <c:pt idx="1">
                  <c:v>0.82506536720934298</c:v>
                </c:pt>
                <c:pt idx="2">
                  <c:v>0.56533221228229358</c:v>
                </c:pt>
                <c:pt idx="3">
                  <c:v>0.5556524117698336</c:v>
                </c:pt>
                <c:pt idx="4">
                  <c:v>0.16698149707549101</c:v>
                </c:pt>
                <c:pt idx="5">
                  <c:v>0.2580528666027988</c:v>
                </c:pt>
                <c:pt idx="6">
                  <c:v>0.72450485600319825</c:v>
                </c:pt>
                <c:pt idx="7">
                  <c:v>0.93982394975538552</c:v>
                </c:pt>
                <c:pt idx="8">
                  <c:v>0.44121331159364591</c:v>
                </c:pt>
                <c:pt idx="9">
                  <c:v>0.43017614042108981</c:v>
                </c:pt>
                <c:pt idx="10">
                  <c:v>0.91092067175462377</c:v>
                </c:pt>
                <c:pt idx="11">
                  <c:v>0.61321849717039101</c:v>
                </c:pt>
                <c:pt idx="12">
                  <c:v>0.5118498329802853</c:v>
                </c:pt>
                <c:pt idx="13">
                  <c:v>0.2444010070565239</c:v>
                </c:pt>
                <c:pt idx="14">
                  <c:v>0.1602616320138511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4549760"/>
        <c:axId val="520076608"/>
      </c:barChart>
      <c:catAx>
        <c:axId val="51454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20076608"/>
        <c:crosses val="autoZero"/>
        <c:auto val="1"/>
        <c:lblAlgn val="ctr"/>
        <c:lblOffset val="100"/>
        <c:noMultiLvlLbl val="0"/>
      </c:catAx>
      <c:valAx>
        <c:axId val="52007660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454976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0.29205231178217794</c:v>
                </c:pt>
                <c:pt idx="1">
                  <c:v>3.6024725138208084E-2</c:v>
                </c:pt>
                <c:pt idx="2">
                  <c:v>0.49540694716944988</c:v>
                </c:pt>
                <c:pt idx="3">
                  <c:v>2.7663222857285522E-2</c:v>
                </c:pt>
                <c:pt idx="4">
                  <c:v>2.8076124695394873E-3</c:v>
                </c:pt>
                <c:pt idx="5">
                  <c:v>0.14397286946852572</c:v>
                </c:pt>
                <c:pt idx="6">
                  <c:v>2.0723111148133575E-3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573824"/>
        <c:axId val="520643712"/>
      </c:barChart>
      <c:catAx>
        <c:axId val="51457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20643712"/>
        <c:crosses val="autoZero"/>
        <c:auto val="0"/>
        <c:lblAlgn val="ctr"/>
        <c:lblOffset val="100"/>
        <c:noMultiLvlLbl val="0"/>
      </c:catAx>
      <c:valAx>
        <c:axId val="52064371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4573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5302678</c:v>
                </c:pt>
                <c:pt idx="1">
                  <c:v>6322002</c:v>
                </c:pt>
                <c:pt idx="2">
                  <c:v>7350682</c:v>
                </c:pt>
                <c:pt idx="3">
                  <c:v>8348151</c:v>
                </c:pt>
                <c:pt idx="4">
                  <c:v>8331278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2597230</c:v>
                </c:pt>
                <c:pt idx="1">
                  <c:v>3063238</c:v>
                </c:pt>
                <c:pt idx="2">
                  <c:v>3600334</c:v>
                </c:pt>
                <c:pt idx="3">
                  <c:v>4088890</c:v>
                </c:pt>
                <c:pt idx="4">
                  <c:v>4077711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2705448</c:v>
                </c:pt>
                <c:pt idx="1">
                  <c:v>3258764</c:v>
                </c:pt>
                <c:pt idx="2">
                  <c:v>3750348</c:v>
                </c:pt>
                <c:pt idx="3">
                  <c:v>4259261</c:v>
                </c:pt>
                <c:pt idx="4">
                  <c:v>4253567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18464"/>
        <c:axId val="520646016"/>
      </c:lineChart>
      <c:catAx>
        <c:axId val="51071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20646016"/>
        <c:crosses val="autoZero"/>
        <c:auto val="1"/>
        <c:lblAlgn val="ctr"/>
        <c:lblOffset val="100"/>
        <c:noMultiLvlLbl val="0"/>
      </c:catAx>
      <c:valAx>
        <c:axId val="5206460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0718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1176775</c:v>
                </c:pt>
                <c:pt idx="1">
                  <c:v>508739</c:v>
                </c:pt>
                <c:pt idx="2">
                  <c:v>1456521</c:v>
                </c:pt>
                <c:pt idx="3">
                  <c:v>246726</c:v>
                </c:pt>
                <c:pt idx="4">
                  <c:v>3152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459763</c:v>
                </c:pt>
                <c:pt idx="1">
                  <c:v>423356</c:v>
                </c:pt>
                <c:pt idx="2">
                  <c:v>43345</c:v>
                </c:pt>
                <c:pt idx="3">
                  <c:v>119911</c:v>
                </c:pt>
                <c:pt idx="4">
                  <c:v>68510</c:v>
                </c:pt>
                <c:pt idx="5">
                  <c:v>646616</c:v>
                </c:pt>
                <c:pt idx="6">
                  <c:v>721724</c:v>
                </c:pt>
                <c:pt idx="7">
                  <c:v>46349</c:v>
                </c:pt>
                <c:pt idx="8">
                  <c:v>63436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9.6782045307780187E-2</c:v>
                </c:pt>
                <c:pt idx="1">
                  <c:v>0.61210612343377813</c:v>
                </c:pt>
                <c:pt idx="2">
                  <c:v>6.0665684217498163E-2</c:v>
                </c:pt>
                <c:pt idx="3">
                  <c:v>0.23044614704094352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563220</c:v>
                </c:pt>
                <c:pt idx="1">
                  <c:v>513189</c:v>
                </c:pt>
                <c:pt idx="2">
                  <c:v>51960</c:v>
                </c:pt>
                <c:pt idx="3">
                  <c:v>159121</c:v>
                </c:pt>
                <c:pt idx="4">
                  <c:v>74559</c:v>
                </c:pt>
                <c:pt idx="5">
                  <c:v>814099</c:v>
                </c:pt>
                <c:pt idx="6">
                  <c:v>861603</c:v>
                </c:pt>
                <c:pt idx="7">
                  <c:v>69111</c:v>
                </c:pt>
                <c:pt idx="8">
                  <c:v>87914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465405</c:v>
                </c:pt>
                <c:pt idx="1">
                  <c:v>403084</c:v>
                </c:pt>
                <c:pt idx="2">
                  <c:v>29607</c:v>
                </c:pt>
                <c:pt idx="3">
                  <c:v>103700</c:v>
                </c:pt>
                <c:pt idx="4">
                  <c:v>44223</c:v>
                </c:pt>
                <c:pt idx="5">
                  <c:v>910827</c:v>
                </c:pt>
                <c:pt idx="6">
                  <c:v>672705</c:v>
                </c:pt>
                <c:pt idx="7">
                  <c:v>70094</c:v>
                </c:pt>
                <c:pt idx="8">
                  <c:v>28408</c:v>
                </c:pt>
                <c:pt idx="9">
                  <c:v>67428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620325</c:v>
                </c:pt>
                <c:pt idx="1">
                  <c:v>275767</c:v>
                </c:pt>
                <c:pt idx="2">
                  <c:v>344558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3913</c:v>
                </c:pt>
                <c:pt idx="1">
                  <c:v>1556</c:v>
                </c:pt>
                <c:pt idx="2">
                  <c:v>2357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719488"/>
        <c:axId val="521062080"/>
      </c:barChart>
      <c:catAx>
        <c:axId val="51071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1062080"/>
        <c:crosses val="autoZero"/>
        <c:auto val="1"/>
        <c:lblAlgn val="ctr"/>
        <c:lblOffset val="100"/>
        <c:noMultiLvlLbl val="0"/>
      </c:catAx>
      <c:valAx>
        <c:axId val="5210620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7194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25551</c:v>
                </c:pt>
                <c:pt idx="1">
                  <c:v>15382</c:v>
                </c:pt>
                <c:pt idx="2">
                  <c:v>10169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29</c:v>
                </c:pt>
                <c:pt idx="1">
                  <c:v>19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721536"/>
        <c:axId val="521063808"/>
      </c:barChart>
      <c:catAx>
        <c:axId val="51072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1063808"/>
        <c:crosses val="autoZero"/>
        <c:auto val="1"/>
        <c:lblAlgn val="ctr"/>
        <c:lblOffset val="100"/>
        <c:noMultiLvlLbl val="0"/>
      </c:catAx>
      <c:valAx>
        <c:axId val="5210638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7215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308.88</c:v>
                </c:pt>
                <c:pt idx="1">
                  <c:v>322.31</c:v>
                </c:pt>
                <c:pt idx="2">
                  <c:v>326.08</c:v>
                </c:pt>
                <c:pt idx="3">
                  <c:v>339.88</c:v>
                </c:pt>
                <c:pt idx="4">
                  <c:v>377.35</c:v>
                </c:pt>
                <c:pt idx="5">
                  <c:v>342.45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125248"/>
        <c:axId val="521065536"/>
      </c:barChart>
      <c:catAx>
        <c:axId val="51512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1065536"/>
        <c:crosses val="autoZero"/>
        <c:auto val="1"/>
        <c:lblAlgn val="ctr"/>
        <c:lblOffset val="100"/>
        <c:noMultiLvlLbl val="0"/>
      </c:catAx>
      <c:valAx>
        <c:axId val="52106553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51252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312.64999999999998</c:v>
                </c:pt>
                <c:pt idx="1">
                  <c:v>365.44</c:v>
                </c:pt>
                <c:pt idx="2">
                  <c:v>349.35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128832"/>
        <c:axId val="521067264"/>
      </c:barChart>
      <c:catAx>
        <c:axId val="5151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1067264"/>
        <c:crosses val="autoZero"/>
        <c:auto val="1"/>
        <c:lblAlgn val="ctr"/>
        <c:lblOffset val="100"/>
        <c:noMultiLvlLbl val="0"/>
      </c:catAx>
      <c:valAx>
        <c:axId val="52106726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51288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0.14760007877944947</c:v>
                </c:pt>
                <c:pt idx="1">
                  <c:v>4.8800030421208174E-2</c:v>
                </c:pt>
                <c:pt idx="2">
                  <c:v>9.1199948054352067E-2</c:v>
                </c:pt>
                <c:pt idx="3">
                  <c:v>4.7800040824687383E-2</c:v>
                </c:pt>
                <c:pt idx="4">
                  <c:v>2.1799952574484423E-2</c:v>
                </c:pt>
                <c:pt idx="5">
                  <c:v>0.11369998303156667</c:v>
                </c:pt>
                <c:pt idx="6">
                  <c:v>9.4100007569427976E-2</c:v>
                </c:pt>
                <c:pt idx="7">
                  <c:v>4.8400034582599859E-2</c:v>
                </c:pt>
                <c:pt idx="8">
                  <c:v>8.2299950960151455E-2</c:v>
                </c:pt>
                <c:pt idx="9">
                  <c:v>4.9699931372911281E-2</c:v>
                </c:pt>
                <c:pt idx="10">
                  <c:v>1.6000012914663846E-2</c:v>
                </c:pt>
                <c:pt idx="11">
                  <c:v>0.23860002891449739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37216"/>
        <c:axId val="512673472"/>
      </c:barChart>
      <c:catAx>
        <c:axId val="443337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2673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267347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3337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5989900</c:v>
                </c:pt>
                <c:pt idx="1">
                  <c:v>6052901</c:v>
                </c:pt>
                <c:pt idx="2">
                  <c:v>6015454</c:v>
                </c:pt>
                <c:pt idx="3">
                  <c:v>6031704</c:v>
                </c:pt>
                <c:pt idx="4">
                  <c:v>6013922</c:v>
                </c:pt>
                <c:pt idx="5">
                  <c:v>5943814</c:v>
                </c:pt>
                <c:pt idx="6">
                  <c:v>5702328</c:v>
                </c:pt>
                <c:pt idx="7">
                  <c:v>5737280</c:v>
                </c:pt>
                <c:pt idx="8">
                  <c:v>5717244</c:v>
                </c:pt>
                <c:pt idx="9">
                  <c:v>5583903</c:v>
                </c:pt>
                <c:pt idx="10">
                  <c:v>5594560</c:v>
                </c:pt>
                <c:pt idx="11">
                  <c:v>5594629</c:v>
                </c:pt>
                <c:pt idx="12">
                  <c:v>5621550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1575957</c:v>
                </c:pt>
                <c:pt idx="1">
                  <c:v>1567660</c:v>
                </c:pt>
                <c:pt idx="2">
                  <c:v>1564126</c:v>
                </c:pt>
                <c:pt idx="3">
                  <c:v>1556441</c:v>
                </c:pt>
                <c:pt idx="4">
                  <c:v>1549814</c:v>
                </c:pt>
                <c:pt idx="5">
                  <c:v>1549559</c:v>
                </c:pt>
                <c:pt idx="6">
                  <c:v>1541780</c:v>
                </c:pt>
                <c:pt idx="7">
                  <c:v>1558368</c:v>
                </c:pt>
                <c:pt idx="8">
                  <c:v>1548267</c:v>
                </c:pt>
                <c:pt idx="9">
                  <c:v>1558224</c:v>
                </c:pt>
                <c:pt idx="10">
                  <c:v>1551204</c:v>
                </c:pt>
                <c:pt idx="11">
                  <c:v>1556727</c:v>
                </c:pt>
                <c:pt idx="12">
                  <c:v>1560797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3772112</c:v>
                </c:pt>
                <c:pt idx="1">
                  <c:v>3891576</c:v>
                </c:pt>
                <c:pt idx="2">
                  <c:v>3876988</c:v>
                </c:pt>
                <c:pt idx="3">
                  <c:v>3893628</c:v>
                </c:pt>
                <c:pt idx="4">
                  <c:v>3884789</c:v>
                </c:pt>
                <c:pt idx="5">
                  <c:v>3832042</c:v>
                </c:pt>
                <c:pt idx="6">
                  <c:v>3634440</c:v>
                </c:pt>
                <c:pt idx="7">
                  <c:v>3649895</c:v>
                </c:pt>
                <c:pt idx="8">
                  <c:v>3630095</c:v>
                </c:pt>
                <c:pt idx="9">
                  <c:v>3472434</c:v>
                </c:pt>
                <c:pt idx="10">
                  <c:v>3491637</c:v>
                </c:pt>
                <c:pt idx="11">
                  <c:v>3491131</c:v>
                </c:pt>
                <c:pt idx="12">
                  <c:v>3509065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2095200</c:v>
                </c:pt>
                <c:pt idx="1">
                  <c:v>2098383</c:v>
                </c:pt>
                <c:pt idx="2">
                  <c:v>2040250</c:v>
                </c:pt>
                <c:pt idx="3">
                  <c:v>2052490</c:v>
                </c:pt>
                <c:pt idx="4">
                  <c:v>2058083</c:v>
                </c:pt>
                <c:pt idx="5">
                  <c:v>2081738</c:v>
                </c:pt>
                <c:pt idx="6">
                  <c:v>2080738</c:v>
                </c:pt>
                <c:pt idx="7">
                  <c:v>2109394</c:v>
                </c:pt>
                <c:pt idx="8">
                  <c:v>2107343</c:v>
                </c:pt>
                <c:pt idx="9">
                  <c:v>2107468</c:v>
                </c:pt>
                <c:pt idx="10">
                  <c:v>2115670</c:v>
                </c:pt>
                <c:pt idx="11">
                  <c:v>2122764</c:v>
                </c:pt>
                <c:pt idx="12">
                  <c:v>2148574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527936"/>
        <c:axId val="512675776"/>
      </c:lineChart>
      <c:catAx>
        <c:axId val="3115279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2675776"/>
        <c:crosses val="autoZero"/>
        <c:auto val="1"/>
        <c:lblAlgn val="ctr"/>
        <c:lblOffset val="100"/>
        <c:noMultiLvlLbl val="0"/>
      </c:catAx>
      <c:valAx>
        <c:axId val="512675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5279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11247780</c:v>
                </c:pt>
                <c:pt idx="1">
                  <c:v>11464216</c:v>
                </c:pt>
                <c:pt idx="2">
                  <c:v>11370001</c:v>
                </c:pt>
                <c:pt idx="3">
                  <c:v>11508280</c:v>
                </c:pt>
                <c:pt idx="4">
                  <c:v>11574211</c:v>
                </c:pt>
                <c:pt idx="5">
                  <c:v>11639388</c:v>
                </c:pt>
                <c:pt idx="6">
                  <c:v>11729602</c:v>
                </c:pt>
                <c:pt idx="7">
                  <c:v>11945721</c:v>
                </c:pt>
                <c:pt idx="8">
                  <c:v>11944568</c:v>
                </c:pt>
                <c:pt idx="9">
                  <c:v>11781177</c:v>
                </c:pt>
                <c:pt idx="10">
                  <c:v>11660342</c:v>
                </c:pt>
                <c:pt idx="11">
                  <c:v>11710995</c:v>
                </c:pt>
                <c:pt idx="12">
                  <c:v>11698565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3163257</c:v>
                </c:pt>
                <c:pt idx="1">
                  <c:v>3156925</c:v>
                </c:pt>
                <c:pt idx="2">
                  <c:v>3219110</c:v>
                </c:pt>
                <c:pt idx="3">
                  <c:v>3305886</c:v>
                </c:pt>
                <c:pt idx="4">
                  <c:v>3358801</c:v>
                </c:pt>
                <c:pt idx="5">
                  <c:v>3420970</c:v>
                </c:pt>
                <c:pt idx="6">
                  <c:v>3507157</c:v>
                </c:pt>
                <c:pt idx="7">
                  <c:v>3592124</c:v>
                </c:pt>
                <c:pt idx="8">
                  <c:v>3621775</c:v>
                </c:pt>
                <c:pt idx="9">
                  <c:v>3693346</c:v>
                </c:pt>
                <c:pt idx="10">
                  <c:v>3578998</c:v>
                </c:pt>
                <c:pt idx="11">
                  <c:v>3612417</c:v>
                </c:pt>
                <c:pt idx="12">
                  <c:v>3509703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4570571</c:v>
                </c:pt>
                <c:pt idx="1">
                  <c:v>4790088</c:v>
                </c:pt>
                <c:pt idx="2">
                  <c:v>4762240</c:v>
                </c:pt>
                <c:pt idx="3">
                  <c:v>4780333</c:v>
                </c:pt>
                <c:pt idx="4">
                  <c:v>4772365</c:v>
                </c:pt>
                <c:pt idx="5">
                  <c:v>4729563</c:v>
                </c:pt>
                <c:pt idx="6">
                  <c:v>4717358</c:v>
                </c:pt>
                <c:pt idx="7">
                  <c:v>4777146</c:v>
                </c:pt>
                <c:pt idx="8">
                  <c:v>4742068</c:v>
                </c:pt>
                <c:pt idx="9">
                  <c:v>4503678</c:v>
                </c:pt>
                <c:pt idx="10">
                  <c:v>4535623</c:v>
                </c:pt>
                <c:pt idx="11">
                  <c:v>4544145</c:v>
                </c:pt>
                <c:pt idx="12">
                  <c:v>4585948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2943794</c:v>
                </c:pt>
                <c:pt idx="1">
                  <c:v>2957802</c:v>
                </c:pt>
                <c:pt idx="2">
                  <c:v>2826291</c:v>
                </c:pt>
                <c:pt idx="3">
                  <c:v>2854983</c:v>
                </c:pt>
                <c:pt idx="4">
                  <c:v>2876182</c:v>
                </c:pt>
                <c:pt idx="5">
                  <c:v>2940000</c:v>
                </c:pt>
                <c:pt idx="6">
                  <c:v>2956731</c:v>
                </c:pt>
                <c:pt idx="7">
                  <c:v>3024058</c:v>
                </c:pt>
                <c:pt idx="8">
                  <c:v>3025851</c:v>
                </c:pt>
                <c:pt idx="9">
                  <c:v>3022465</c:v>
                </c:pt>
                <c:pt idx="10">
                  <c:v>2996591</c:v>
                </c:pt>
                <c:pt idx="11">
                  <c:v>3012788</c:v>
                </c:pt>
                <c:pt idx="12">
                  <c:v>3063344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672576"/>
        <c:axId val="512678080"/>
      </c:lineChart>
      <c:catAx>
        <c:axId val="4436725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2678080"/>
        <c:crosses val="autoZero"/>
        <c:auto val="1"/>
        <c:lblAlgn val="ctr"/>
        <c:lblOffset val="100"/>
        <c:noMultiLvlLbl val="0"/>
      </c:catAx>
      <c:valAx>
        <c:axId val="512678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6725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244619062766</c:v>
                </c:pt>
                <c:pt idx="1">
                  <c:v>248632141368</c:v>
                </c:pt>
                <c:pt idx="2">
                  <c:v>245563890143</c:v>
                </c:pt>
                <c:pt idx="3">
                  <c:v>249296287779</c:v>
                </c:pt>
                <c:pt idx="4">
                  <c:v>249888216490</c:v>
                </c:pt>
                <c:pt idx="5">
                  <c:v>251250900667</c:v>
                </c:pt>
                <c:pt idx="6">
                  <c:v>251278209578</c:v>
                </c:pt>
                <c:pt idx="7">
                  <c:v>254562528043</c:v>
                </c:pt>
                <c:pt idx="8">
                  <c:v>254346420233</c:v>
                </c:pt>
                <c:pt idx="9">
                  <c:v>253739070771</c:v>
                </c:pt>
                <c:pt idx="10">
                  <c:v>253750531246</c:v>
                </c:pt>
                <c:pt idx="11">
                  <c:v>256328851853</c:v>
                </c:pt>
                <c:pt idx="12">
                  <c:v>260249633598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62706436840</c:v>
                </c:pt>
                <c:pt idx="1">
                  <c:v>61922193563</c:v>
                </c:pt>
                <c:pt idx="2">
                  <c:v>62056242007</c:v>
                </c:pt>
                <c:pt idx="3">
                  <c:v>61699584731</c:v>
                </c:pt>
                <c:pt idx="4">
                  <c:v>61821791155</c:v>
                </c:pt>
                <c:pt idx="5">
                  <c:v>62643457952</c:v>
                </c:pt>
                <c:pt idx="6">
                  <c:v>63669276782</c:v>
                </c:pt>
                <c:pt idx="7">
                  <c:v>65206957725</c:v>
                </c:pt>
                <c:pt idx="8">
                  <c:v>65117393714</c:v>
                </c:pt>
                <c:pt idx="9">
                  <c:v>65181515263</c:v>
                </c:pt>
                <c:pt idx="10">
                  <c:v>64199779049</c:v>
                </c:pt>
                <c:pt idx="11">
                  <c:v>64225035690</c:v>
                </c:pt>
                <c:pt idx="12">
                  <c:v>65936997433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12351697312</c:v>
                </c:pt>
                <c:pt idx="1">
                  <c:v>12211910567</c:v>
                </c:pt>
                <c:pt idx="2">
                  <c:v>11272905674</c:v>
                </c:pt>
                <c:pt idx="3">
                  <c:v>11991917351</c:v>
                </c:pt>
                <c:pt idx="4">
                  <c:v>11770694718</c:v>
                </c:pt>
                <c:pt idx="5">
                  <c:v>11500433034</c:v>
                </c:pt>
                <c:pt idx="6">
                  <c:v>11425835936</c:v>
                </c:pt>
                <c:pt idx="7">
                  <c:v>11515139772</c:v>
                </c:pt>
                <c:pt idx="8">
                  <c:v>10955056041</c:v>
                </c:pt>
                <c:pt idx="9">
                  <c:v>10860077261</c:v>
                </c:pt>
                <c:pt idx="10">
                  <c:v>11040402780</c:v>
                </c:pt>
                <c:pt idx="11">
                  <c:v>13170771546</c:v>
                </c:pt>
                <c:pt idx="12">
                  <c:v>14812195664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21373729107</c:v>
                </c:pt>
                <c:pt idx="1">
                  <c:v>22933788075</c:v>
                </c:pt>
                <c:pt idx="2">
                  <c:v>21223567468</c:v>
                </c:pt>
                <c:pt idx="3">
                  <c:v>20490391556</c:v>
                </c:pt>
                <c:pt idx="4">
                  <c:v>20518750611</c:v>
                </c:pt>
                <c:pt idx="5">
                  <c:v>20989314862</c:v>
                </c:pt>
                <c:pt idx="6">
                  <c:v>20221713714</c:v>
                </c:pt>
                <c:pt idx="7">
                  <c:v>21521185682</c:v>
                </c:pt>
                <c:pt idx="8">
                  <c:v>21484191769</c:v>
                </c:pt>
                <c:pt idx="9">
                  <c:v>20601196925</c:v>
                </c:pt>
                <c:pt idx="10">
                  <c:v>20752424049</c:v>
                </c:pt>
                <c:pt idx="11">
                  <c:v>20805110328</c:v>
                </c:pt>
                <c:pt idx="12">
                  <c:v>21253570689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671040"/>
        <c:axId val="513081920"/>
      </c:lineChart>
      <c:catAx>
        <c:axId val="4436710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3081920"/>
        <c:crosses val="autoZero"/>
        <c:auto val="1"/>
        <c:lblAlgn val="ctr"/>
        <c:lblOffset val="100"/>
        <c:noMultiLvlLbl val="0"/>
      </c:catAx>
      <c:valAx>
        <c:axId val="513081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671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21748</c:v>
                </c:pt>
                <c:pt idx="1">
                  <c:v>21688</c:v>
                </c:pt>
                <c:pt idx="2">
                  <c:v>21598</c:v>
                </c:pt>
                <c:pt idx="3">
                  <c:v>21662</c:v>
                </c:pt>
                <c:pt idx="4">
                  <c:v>21590</c:v>
                </c:pt>
                <c:pt idx="5">
                  <c:v>21586</c:v>
                </c:pt>
                <c:pt idx="6">
                  <c:v>21423</c:v>
                </c:pt>
                <c:pt idx="7">
                  <c:v>21310</c:v>
                </c:pt>
                <c:pt idx="8">
                  <c:v>21294</c:v>
                </c:pt>
                <c:pt idx="9">
                  <c:v>21538</c:v>
                </c:pt>
                <c:pt idx="10">
                  <c:v>21762</c:v>
                </c:pt>
                <c:pt idx="11">
                  <c:v>21888</c:v>
                </c:pt>
                <c:pt idx="12">
                  <c:v>22246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19823</c:v>
                </c:pt>
                <c:pt idx="1">
                  <c:v>19615</c:v>
                </c:pt>
                <c:pt idx="2">
                  <c:v>19277</c:v>
                </c:pt>
                <c:pt idx="3">
                  <c:v>18664</c:v>
                </c:pt>
                <c:pt idx="4">
                  <c:v>18406</c:v>
                </c:pt>
                <c:pt idx="5">
                  <c:v>18312</c:v>
                </c:pt>
                <c:pt idx="6">
                  <c:v>18154</c:v>
                </c:pt>
                <c:pt idx="7">
                  <c:v>18153</c:v>
                </c:pt>
                <c:pt idx="8">
                  <c:v>17979</c:v>
                </c:pt>
                <c:pt idx="9">
                  <c:v>17648</c:v>
                </c:pt>
                <c:pt idx="10">
                  <c:v>17938</c:v>
                </c:pt>
                <c:pt idx="11">
                  <c:v>17779</c:v>
                </c:pt>
                <c:pt idx="12">
                  <c:v>18787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2702</c:v>
                </c:pt>
                <c:pt idx="1">
                  <c:v>2549</c:v>
                </c:pt>
                <c:pt idx="2">
                  <c:v>2367</c:v>
                </c:pt>
                <c:pt idx="3">
                  <c:v>2509</c:v>
                </c:pt>
                <c:pt idx="4">
                  <c:v>2466</c:v>
                </c:pt>
                <c:pt idx="5">
                  <c:v>2432</c:v>
                </c:pt>
                <c:pt idx="6">
                  <c:v>2422</c:v>
                </c:pt>
                <c:pt idx="7">
                  <c:v>2410</c:v>
                </c:pt>
                <c:pt idx="8">
                  <c:v>2310</c:v>
                </c:pt>
                <c:pt idx="9">
                  <c:v>2411</c:v>
                </c:pt>
                <c:pt idx="10">
                  <c:v>2434</c:v>
                </c:pt>
                <c:pt idx="11">
                  <c:v>2898</c:v>
                </c:pt>
                <c:pt idx="12">
                  <c:v>3230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7261</c:v>
                </c:pt>
                <c:pt idx="1">
                  <c:v>7754</c:v>
                </c:pt>
                <c:pt idx="2">
                  <c:v>7509</c:v>
                </c:pt>
                <c:pt idx="3">
                  <c:v>7177</c:v>
                </c:pt>
                <c:pt idx="4">
                  <c:v>7134</c:v>
                </c:pt>
                <c:pt idx="5">
                  <c:v>7139</c:v>
                </c:pt>
                <c:pt idx="6">
                  <c:v>6839</c:v>
                </c:pt>
                <c:pt idx="7">
                  <c:v>7117</c:v>
                </c:pt>
                <c:pt idx="8">
                  <c:v>7100</c:v>
                </c:pt>
                <c:pt idx="9">
                  <c:v>6816</c:v>
                </c:pt>
                <c:pt idx="10">
                  <c:v>6925</c:v>
                </c:pt>
                <c:pt idx="11">
                  <c:v>6906</c:v>
                </c:pt>
                <c:pt idx="12">
                  <c:v>6938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65056"/>
        <c:axId val="513084224"/>
      </c:lineChart>
      <c:catAx>
        <c:axId val="5107650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3084224"/>
        <c:crosses val="autoZero"/>
        <c:auto val="1"/>
        <c:lblAlgn val="ctr"/>
        <c:lblOffset val="100"/>
        <c:noMultiLvlLbl val="0"/>
      </c:catAx>
      <c:valAx>
        <c:axId val="513084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7650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1.4800000000000001E-2</c:v>
                </c:pt>
                <c:pt idx="1">
                  <c:v>1.3100000000000001E-2</c:v>
                </c:pt>
                <c:pt idx="2">
                  <c:v>1.2E-2</c:v>
                </c:pt>
                <c:pt idx="3">
                  <c:v>1.14E-2</c:v>
                </c:pt>
                <c:pt idx="4">
                  <c:v>1.1299999999999999E-2</c:v>
                </c:pt>
                <c:pt idx="5">
                  <c:v>1.14E-2</c:v>
                </c:pt>
                <c:pt idx="6">
                  <c:v>1.15E-2</c:v>
                </c:pt>
                <c:pt idx="7">
                  <c:v>1.09E-2</c:v>
                </c:pt>
                <c:pt idx="8">
                  <c:v>1.09E-2</c:v>
                </c:pt>
                <c:pt idx="9">
                  <c:v>1.04E-2</c:v>
                </c:pt>
                <c:pt idx="10">
                  <c:v>1.1299999999999999E-2</c:v>
                </c:pt>
                <c:pt idx="11">
                  <c:v>1.18E-2</c:v>
                </c:pt>
                <c:pt idx="12">
                  <c:v>1.1599999999999999E-2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5.5999999999999999E-3</c:v>
                </c:pt>
                <c:pt idx="1">
                  <c:v>5.5999999999999999E-3</c:v>
                </c:pt>
                <c:pt idx="2">
                  <c:v>5.4000000000000003E-3</c:v>
                </c:pt>
                <c:pt idx="3">
                  <c:v>5.4000000000000003E-3</c:v>
                </c:pt>
                <c:pt idx="4">
                  <c:v>5.4000000000000003E-3</c:v>
                </c:pt>
                <c:pt idx="5">
                  <c:v>5.4000000000000003E-3</c:v>
                </c:pt>
                <c:pt idx="6">
                  <c:v>5.1000000000000004E-3</c:v>
                </c:pt>
                <c:pt idx="7">
                  <c:v>5.1999999999999998E-3</c:v>
                </c:pt>
                <c:pt idx="8">
                  <c:v>5.1000000000000004E-3</c:v>
                </c:pt>
                <c:pt idx="9">
                  <c:v>5.1000000000000004E-3</c:v>
                </c:pt>
                <c:pt idx="10">
                  <c:v>5.1000000000000004E-3</c:v>
                </c:pt>
                <c:pt idx="11">
                  <c:v>5.1999999999999998E-3</c:v>
                </c:pt>
                <c:pt idx="12">
                  <c:v>5.1000000000000004E-3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8.8999999999999999E-3</c:v>
                </c:pt>
                <c:pt idx="1">
                  <c:v>7.4000000000000003E-3</c:v>
                </c:pt>
                <c:pt idx="2">
                  <c:v>6.1999999999999998E-3</c:v>
                </c:pt>
                <c:pt idx="3">
                  <c:v>5.7000000000000002E-3</c:v>
                </c:pt>
                <c:pt idx="4">
                  <c:v>5.4000000000000003E-3</c:v>
                </c:pt>
                <c:pt idx="5">
                  <c:v>5.5999999999999999E-3</c:v>
                </c:pt>
                <c:pt idx="6">
                  <c:v>5.7999999999999996E-3</c:v>
                </c:pt>
                <c:pt idx="7">
                  <c:v>5.3E-3</c:v>
                </c:pt>
                <c:pt idx="8">
                  <c:v>5.4000000000000003E-3</c:v>
                </c:pt>
                <c:pt idx="9">
                  <c:v>4.7999999999999996E-3</c:v>
                </c:pt>
                <c:pt idx="10">
                  <c:v>5.8999999999999999E-3</c:v>
                </c:pt>
                <c:pt idx="11">
                  <c:v>6.7999999999999996E-3</c:v>
                </c:pt>
                <c:pt idx="12">
                  <c:v>6.1999999999999998E-3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3.0999999999999999E-3</c:v>
                </c:pt>
                <c:pt idx="1">
                  <c:v>3.0999999999999999E-3</c:v>
                </c:pt>
                <c:pt idx="2">
                  <c:v>3.0000000000000001E-3</c:v>
                </c:pt>
                <c:pt idx="3">
                  <c:v>2.8999999999999998E-3</c:v>
                </c:pt>
                <c:pt idx="4">
                  <c:v>3.0999999999999999E-3</c:v>
                </c:pt>
                <c:pt idx="5">
                  <c:v>3.3E-3</c:v>
                </c:pt>
                <c:pt idx="6">
                  <c:v>3.3E-3</c:v>
                </c:pt>
                <c:pt idx="7">
                  <c:v>3.3999999999999998E-3</c:v>
                </c:pt>
                <c:pt idx="8">
                  <c:v>3.3999999999999998E-3</c:v>
                </c:pt>
                <c:pt idx="9">
                  <c:v>3.3999999999999998E-3</c:v>
                </c:pt>
                <c:pt idx="10">
                  <c:v>3.3999999999999998E-3</c:v>
                </c:pt>
                <c:pt idx="11">
                  <c:v>3.3999999999999998E-3</c:v>
                </c:pt>
                <c:pt idx="12">
                  <c:v>3.5999999999999999E-3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673088"/>
        <c:axId val="513086528"/>
      </c:lineChart>
      <c:catAx>
        <c:axId val="4436730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3086528"/>
        <c:crosses val="autoZero"/>
        <c:auto val="1"/>
        <c:lblAlgn val="ctr"/>
        <c:lblOffset val="100"/>
        <c:noMultiLvlLbl val="0"/>
      </c:catAx>
      <c:valAx>
        <c:axId val="513086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673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c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14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14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349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125</v>
      </c>
      <c r="F16" s="115" t="s">
        <v>241</v>
      </c>
      <c r="G16" s="118">
        <v>177781</v>
      </c>
      <c r="H16" s="121">
        <f t="shared" ref="H16:H22" si="0">IF(SUM($B$70:$B$75)&gt;0,G16/SUM($B$70:$B$75,0))</f>
        <v>2.8359504871161824E-2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529034</v>
      </c>
      <c r="H17" s="114">
        <f t="shared" si="0"/>
        <v>8.4391145848039015E-2</v>
      </c>
    </row>
    <row r="18" spans="1:8" ht="15.75" x14ac:dyDescent="0.25">
      <c r="A18" s="68"/>
      <c r="B18" s="69">
        <f>C18+D18</f>
        <v>10348</v>
      </c>
      <c r="C18" s="69">
        <v>285</v>
      </c>
      <c r="D18" s="69">
        <v>10063</v>
      </c>
      <c r="F18" s="26" t="s">
        <v>244</v>
      </c>
      <c r="G18" s="119">
        <v>498860</v>
      </c>
      <c r="H18" s="114">
        <f t="shared" si="0"/>
        <v>7.9577809777354097E-2</v>
      </c>
    </row>
    <row r="19" spans="1:8" x14ac:dyDescent="0.2">
      <c r="A19" s="70"/>
      <c r="F19" s="26" t="s">
        <v>245</v>
      </c>
      <c r="G19" s="119">
        <v>881891</v>
      </c>
      <c r="H19" s="114">
        <f t="shared" si="0"/>
        <v>0.14067865581999073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207989</v>
      </c>
      <c r="H20" s="114">
        <f t="shared" si="0"/>
        <v>3.317826459884958E-2</v>
      </c>
    </row>
    <row r="21" spans="1:8" ht="15.75" x14ac:dyDescent="0.25">
      <c r="A21" s="14" t="s">
        <v>485</v>
      </c>
      <c r="B21" s="10"/>
      <c r="C21" s="10"/>
      <c r="D21" s="11">
        <v>8331278</v>
      </c>
      <c r="F21" s="26" t="s">
        <v>247</v>
      </c>
      <c r="G21" s="119">
        <v>1485722</v>
      </c>
      <c r="H21" s="114">
        <f t="shared" si="0"/>
        <v>0.23700136851627726</v>
      </c>
    </row>
    <row r="22" spans="1:8" ht="15.75" x14ac:dyDescent="0.25">
      <c r="A22" s="14" t="s">
        <v>486</v>
      </c>
      <c r="B22" s="10"/>
      <c r="C22" s="10"/>
      <c r="D22" s="12">
        <v>-1.011E-3</v>
      </c>
      <c r="F22" s="26" t="s">
        <v>248</v>
      </c>
      <c r="G22" s="119">
        <v>2665337</v>
      </c>
      <c r="H22" s="114">
        <f t="shared" si="0"/>
        <v>0.42517275543948929</v>
      </c>
    </row>
    <row r="23" spans="1:8" ht="15.75" x14ac:dyDescent="0.25">
      <c r="A23" s="9" t="s">
        <v>4</v>
      </c>
      <c r="B23" s="10"/>
      <c r="C23" s="10"/>
      <c r="D23" s="11">
        <v>2328767</v>
      </c>
      <c r="F23" s="27" t="s">
        <v>249</v>
      </c>
      <c r="G23" s="117"/>
      <c r="H23" s="125">
        <v>9.9</v>
      </c>
    </row>
    <row r="24" spans="1:8" ht="15.75" x14ac:dyDescent="0.25">
      <c r="A24" s="14" t="s">
        <v>5</v>
      </c>
      <c r="B24" s="10"/>
      <c r="C24" s="10"/>
      <c r="D24" s="11">
        <v>2322390</v>
      </c>
      <c r="F24" s="27" t="s">
        <v>250</v>
      </c>
      <c r="G24" s="117"/>
      <c r="H24" s="125">
        <v>9.85</v>
      </c>
    </row>
    <row r="25" spans="1:8" ht="15.75" x14ac:dyDescent="0.25">
      <c r="A25" s="9" t="s">
        <v>6</v>
      </c>
      <c r="B25" s="10"/>
      <c r="C25" s="10"/>
      <c r="D25" s="11">
        <v>4285492</v>
      </c>
      <c r="F25" s="27" t="s">
        <v>251</v>
      </c>
      <c r="G25" s="117"/>
      <c r="H25" s="125">
        <v>9.9499999999999993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11116.12</v>
      </c>
      <c r="F28" s="26" t="s">
        <v>252</v>
      </c>
      <c r="G28" s="119">
        <v>6378386</v>
      </c>
      <c r="H28" s="114">
        <f t="shared" ref="H28:H34" si="1">IF($B$58&gt;0,G28/$B$58,0)</f>
        <v>0.76559514638690485</v>
      </c>
    </row>
    <row r="29" spans="1:8" ht="15.75" x14ac:dyDescent="0.25">
      <c r="A29" s="9" t="s">
        <v>10</v>
      </c>
      <c r="B29" s="16"/>
      <c r="C29" s="127">
        <v>8139.58</v>
      </c>
      <c r="F29" s="115" t="s">
        <v>254</v>
      </c>
      <c r="G29" s="118">
        <v>1952892</v>
      </c>
      <c r="H29" s="121">
        <f t="shared" si="1"/>
        <v>0.23440485361309513</v>
      </c>
    </row>
    <row r="30" spans="1:8" ht="15.75" x14ac:dyDescent="0.25">
      <c r="A30" s="9" t="s">
        <v>69</v>
      </c>
      <c r="B30" s="16"/>
      <c r="C30" s="127">
        <v>2451.5100000000002</v>
      </c>
      <c r="F30" s="26" t="s">
        <v>255</v>
      </c>
      <c r="G30" s="119">
        <v>588819</v>
      </c>
      <c r="H30" s="114">
        <f t="shared" si="1"/>
        <v>7.0675711457473867E-2</v>
      </c>
    </row>
    <row r="31" spans="1:8" ht="15.75" x14ac:dyDescent="0.25">
      <c r="A31" s="9" t="s">
        <v>70</v>
      </c>
      <c r="B31" s="16"/>
      <c r="C31" s="127">
        <v>3176.67</v>
      </c>
      <c r="F31" s="26" t="s">
        <v>256</v>
      </c>
      <c r="G31" s="119">
        <v>653874</v>
      </c>
      <c r="H31" s="114">
        <f t="shared" si="1"/>
        <v>7.8484237352300576E-2</v>
      </c>
    </row>
    <row r="32" spans="1:8" ht="15.75" x14ac:dyDescent="0.25">
      <c r="A32" s="9" t="s">
        <v>11</v>
      </c>
      <c r="B32" s="16"/>
      <c r="C32" s="127">
        <v>3719.07</v>
      </c>
      <c r="F32" s="26" t="s">
        <v>257</v>
      </c>
      <c r="G32" s="119">
        <v>109804</v>
      </c>
      <c r="H32" s="114">
        <f t="shared" si="1"/>
        <v>1.3179730648767212E-2</v>
      </c>
    </row>
    <row r="33" spans="1:8" ht="15.75" x14ac:dyDescent="0.25">
      <c r="A33" s="9" t="s">
        <v>72</v>
      </c>
      <c r="B33" s="16"/>
      <c r="C33" s="127">
        <v>7516.63</v>
      </c>
      <c r="F33" s="26" t="s">
        <v>258</v>
      </c>
      <c r="G33" s="119">
        <v>250313</v>
      </c>
      <c r="H33" s="114">
        <f t="shared" si="1"/>
        <v>3.004497029147269E-2</v>
      </c>
    </row>
    <row r="34" spans="1:8" ht="15.75" x14ac:dyDescent="0.25">
      <c r="A34" s="9" t="s">
        <v>239</v>
      </c>
      <c r="B34" s="16"/>
      <c r="C34" s="127">
        <v>6992.56</v>
      </c>
      <c r="F34" s="26" t="s">
        <v>259</v>
      </c>
      <c r="G34" s="119">
        <v>350082</v>
      </c>
      <c r="H34" s="114">
        <f t="shared" si="1"/>
        <v>4.2020203863080793E-2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89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2.6565999999999999E-2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8.0495999999999998E-2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8.9276999999999995E-2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0.108428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0.245613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0.292184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0.15743600000000002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21.287994396252699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5302678</v>
      </c>
      <c r="C54" s="22">
        <f>+B54-D54</f>
        <v>2597230</v>
      </c>
      <c r="D54" s="22">
        <f>ROUND(B54/(E54+1),0)</f>
        <v>2705448</v>
      </c>
      <c r="E54" s="122">
        <v>0.96</v>
      </c>
      <c r="F54" s="20"/>
      <c r="I54" s="1"/>
    </row>
    <row r="55" spans="1:9" x14ac:dyDescent="0.2">
      <c r="A55" s="18">
        <v>2000</v>
      </c>
      <c r="B55" s="19">
        <v>6322002</v>
      </c>
      <c r="C55" s="19">
        <f>+B55-D55</f>
        <v>3063238</v>
      </c>
      <c r="D55" s="19">
        <f>ROUND(B55/(E55+1),0)</f>
        <v>3258764</v>
      </c>
      <c r="E55" s="123">
        <v>0.94</v>
      </c>
      <c r="F55" s="24">
        <v>1.7738E-2</v>
      </c>
      <c r="I55" s="1"/>
    </row>
    <row r="56" spans="1:9" x14ac:dyDescent="0.2">
      <c r="A56" s="21">
        <v>2010</v>
      </c>
      <c r="B56" s="22">
        <v>7350682</v>
      </c>
      <c r="C56" s="22">
        <f>+B56-D56</f>
        <v>3600334</v>
      </c>
      <c r="D56" s="22">
        <f>ROUND(B56/(E56+1),0)</f>
        <v>3750348</v>
      </c>
      <c r="E56" s="122">
        <v>0.96</v>
      </c>
      <c r="F56" s="23">
        <v>1.519E-2</v>
      </c>
      <c r="I56" s="1"/>
    </row>
    <row r="57" spans="1:9" x14ac:dyDescent="0.2">
      <c r="A57" s="18">
        <v>2020</v>
      </c>
      <c r="B57" s="19">
        <v>8348151</v>
      </c>
      <c r="C57" s="19">
        <f>+B57-D57</f>
        <v>4088890</v>
      </c>
      <c r="D57" s="19">
        <f>ROUND(B57/(E57+1),0)</f>
        <v>4259261</v>
      </c>
      <c r="E57" s="123">
        <v>0.96</v>
      </c>
      <c r="F57" s="24">
        <v>1.2806E-2</v>
      </c>
      <c r="I57" s="1"/>
    </row>
    <row r="58" spans="1:9" ht="15.75" x14ac:dyDescent="0.25">
      <c r="A58" s="90">
        <v>2022</v>
      </c>
      <c r="B58" s="91">
        <f>C58+D58</f>
        <v>8331278</v>
      </c>
      <c r="C58" s="91">
        <v>4077711</v>
      </c>
      <c r="D58" s="91">
        <v>4253567</v>
      </c>
      <c r="E58" s="124">
        <v>0.95865681673757575</v>
      </c>
      <c r="F58" s="92">
        <v>-1.011E-3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8.39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49.58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15.34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60.09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796000</v>
      </c>
      <c r="C68" s="34">
        <v>398238</v>
      </c>
      <c r="D68" s="35">
        <v>397762</v>
      </c>
      <c r="I68" s="1"/>
    </row>
    <row r="69" spans="1:9" ht="15.75" x14ac:dyDescent="0.25">
      <c r="A69" s="18" t="s">
        <v>23</v>
      </c>
      <c r="B69" s="11">
        <f t="shared" si="2"/>
        <v>1266445</v>
      </c>
      <c r="C69" s="34">
        <v>672974</v>
      </c>
      <c r="D69" s="35">
        <v>593471</v>
      </c>
      <c r="I69" s="1"/>
    </row>
    <row r="70" spans="1:9" ht="15.75" x14ac:dyDescent="0.25">
      <c r="A70" s="18" t="s">
        <v>24</v>
      </c>
      <c r="B70" s="11">
        <f t="shared" si="2"/>
        <v>424077</v>
      </c>
      <c r="C70" s="34">
        <v>218542</v>
      </c>
      <c r="D70" s="35">
        <v>205535</v>
      </c>
      <c r="I70" s="1"/>
    </row>
    <row r="71" spans="1:9" ht="15.75" x14ac:dyDescent="0.25">
      <c r="A71" s="18" t="s">
        <v>25</v>
      </c>
      <c r="B71" s="11">
        <f t="shared" si="2"/>
        <v>986663</v>
      </c>
      <c r="C71" s="34">
        <v>494665</v>
      </c>
      <c r="D71" s="35">
        <v>491998</v>
      </c>
      <c r="I71" s="1"/>
    </row>
    <row r="72" spans="1:9" ht="15.75" x14ac:dyDescent="0.25">
      <c r="A72" s="36" t="s">
        <v>81</v>
      </c>
      <c r="B72" s="11">
        <f t="shared" si="2"/>
        <v>1527764</v>
      </c>
      <c r="C72" s="34">
        <v>728067</v>
      </c>
      <c r="D72" s="35">
        <v>799697</v>
      </c>
      <c r="I72" s="1"/>
    </row>
    <row r="73" spans="1:9" ht="15.75" x14ac:dyDescent="0.25">
      <c r="A73" s="36" t="s">
        <v>82</v>
      </c>
      <c r="B73" s="11">
        <f>C73+D73</f>
        <v>1211154</v>
      </c>
      <c r="C73" s="34">
        <v>581137</v>
      </c>
      <c r="D73" s="35">
        <v>630017</v>
      </c>
      <c r="I73" s="1"/>
    </row>
    <row r="74" spans="1:9" ht="15.75" x14ac:dyDescent="0.25">
      <c r="A74" s="36" t="s">
        <v>83</v>
      </c>
      <c r="B74" s="11">
        <f>C74+D74</f>
        <v>1102558</v>
      </c>
      <c r="C74" s="34">
        <v>532058</v>
      </c>
      <c r="D74" s="35">
        <v>570500</v>
      </c>
      <c r="I74" s="1"/>
    </row>
    <row r="75" spans="1:9" ht="15.75" x14ac:dyDescent="0.25">
      <c r="A75" s="18" t="s">
        <v>26</v>
      </c>
      <c r="B75" s="11">
        <f t="shared" si="2"/>
        <v>1016617</v>
      </c>
      <c r="C75" s="34">
        <v>452030</v>
      </c>
      <c r="D75" s="35">
        <v>564587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2328767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3.58</v>
      </c>
      <c r="F95" s="130" t="s">
        <v>261</v>
      </c>
      <c r="G95" s="129"/>
      <c r="H95" s="11">
        <v>2193910</v>
      </c>
      <c r="I95" s="12">
        <f>IF(AND($C$94&gt;0,$C$94&lt;&gt;"N/D")=TRUE,H95/$C$94,0)</f>
        <v>0.94209081458127841</v>
      </c>
    </row>
    <row r="96" spans="1:9" ht="15.75" x14ac:dyDescent="0.25">
      <c r="F96" s="130" t="s">
        <v>262</v>
      </c>
      <c r="G96" s="129"/>
      <c r="H96" s="11">
        <v>1921385</v>
      </c>
      <c r="I96" s="12">
        <f t="shared" ref="I96:I109" si="3">IF(AND($C$94&gt;0,$C$94&lt;&gt;"N/D")=TRUE,H96/$C$94,0)</f>
        <v>0.82506536720934298</v>
      </c>
    </row>
    <row r="97" spans="1:9" ht="15.75" x14ac:dyDescent="0.25">
      <c r="F97" s="128" t="s">
        <v>265</v>
      </c>
      <c r="G97" s="129"/>
      <c r="H97" s="11">
        <v>1316527</v>
      </c>
      <c r="I97" s="12">
        <f t="shared" si="3"/>
        <v>0.56533221228229358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1293985</v>
      </c>
      <c r="I98" s="12">
        <f t="shared" si="3"/>
        <v>0.5556524117698336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388861</v>
      </c>
      <c r="I99" s="12">
        <f t="shared" si="3"/>
        <v>0.16698149707549101</v>
      </c>
    </row>
    <row r="100" spans="1:9" ht="15.75" x14ac:dyDescent="0.25">
      <c r="A100" s="43" t="s">
        <v>31</v>
      </c>
      <c r="B100" s="11">
        <v>1445375</v>
      </c>
      <c r="C100" s="12">
        <f>IF(AND($C$94&gt;0,$C$94&lt;&gt;"N/D")=TRUE,B100/$C$94,0)</f>
        <v>0.6206610622702915</v>
      </c>
      <c r="F100" s="128" t="s">
        <v>268</v>
      </c>
      <c r="G100" s="129"/>
      <c r="H100" s="11">
        <v>600945</v>
      </c>
      <c r="I100" s="12">
        <f t="shared" si="3"/>
        <v>0.2580528666027988</v>
      </c>
    </row>
    <row r="101" spans="1:9" ht="15.75" x14ac:dyDescent="0.25">
      <c r="A101" s="43" t="s">
        <v>32</v>
      </c>
      <c r="B101" s="11">
        <v>212315</v>
      </c>
      <c r="C101" s="12">
        <f>IF(AND($C$94&gt;0,$C$94&lt;&gt;"N/D")=TRUE,B101/$C$94,0)</f>
        <v>9.1170563650206315E-2</v>
      </c>
      <c r="F101" s="128" t="s">
        <v>269</v>
      </c>
      <c r="G101" s="129"/>
      <c r="H101" s="11">
        <v>1687203</v>
      </c>
      <c r="I101" s="12">
        <f t="shared" si="3"/>
        <v>0.72450485600319825</v>
      </c>
    </row>
    <row r="102" spans="1:9" ht="15.75" x14ac:dyDescent="0.25">
      <c r="A102" s="43" t="s">
        <v>33</v>
      </c>
      <c r="B102" s="11">
        <v>405997</v>
      </c>
      <c r="C102" s="12">
        <f>IF(AND($C$94&gt;0,$C$94&lt;&gt;"N/D")=TRUE,B102/$C$94,0)</f>
        <v>0.17433989746505341</v>
      </c>
      <c r="F102" s="128" t="s">
        <v>270</v>
      </c>
      <c r="G102" s="129"/>
      <c r="H102" s="11">
        <v>2188631</v>
      </c>
      <c r="I102" s="12">
        <f t="shared" si="3"/>
        <v>0.93982394975538552</v>
      </c>
    </row>
    <row r="103" spans="1:9" ht="15.75" x14ac:dyDescent="0.25">
      <c r="A103" s="43" t="s">
        <v>34</v>
      </c>
      <c r="B103" s="11">
        <v>265080</v>
      </c>
      <c r="C103" s="12">
        <f>IF(AND($C$94&gt;0,$C$94&lt;&gt;"N/D")=TRUE,B103/$C$94,0)</f>
        <v>0.11382847661444877</v>
      </c>
      <c r="F103" s="128" t="s">
        <v>271</v>
      </c>
      <c r="G103" s="129"/>
      <c r="H103" s="11">
        <v>1027483</v>
      </c>
      <c r="I103" s="12">
        <f t="shared" si="3"/>
        <v>0.44121331159364591</v>
      </c>
    </row>
    <row r="104" spans="1:9" ht="15.75" x14ac:dyDescent="0.25">
      <c r="F104" s="128" t="s">
        <v>272</v>
      </c>
      <c r="G104" s="129"/>
      <c r="H104" s="11">
        <v>1001780</v>
      </c>
      <c r="I104" s="12">
        <f t="shared" si="3"/>
        <v>0.43017614042108981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2121322</v>
      </c>
      <c r="I105" s="12">
        <f t="shared" si="3"/>
        <v>0.91092067175462377</v>
      </c>
    </row>
    <row r="106" spans="1:9" ht="15.75" x14ac:dyDescent="0.25">
      <c r="A106" s="40" t="s">
        <v>37</v>
      </c>
      <c r="B106" s="10"/>
      <c r="C106" s="16"/>
      <c r="D106" s="11">
        <v>2322390</v>
      </c>
      <c r="F106" s="128" t="s">
        <v>264</v>
      </c>
      <c r="G106" s="129"/>
      <c r="H106" s="11">
        <v>1428043</v>
      </c>
      <c r="I106" s="12">
        <f t="shared" si="3"/>
        <v>0.61321849717039101</v>
      </c>
    </row>
    <row r="107" spans="1:9" ht="15.75" x14ac:dyDescent="0.25">
      <c r="A107" s="44" t="s">
        <v>38</v>
      </c>
      <c r="B107" s="28"/>
      <c r="C107" s="45"/>
      <c r="D107" s="126">
        <v>55750.58</v>
      </c>
      <c r="F107" s="128" t="s">
        <v>274</v>
      </c>
      <c r="G107" s="129"/>
      <c r="H107" s="11">
        <v>1191979</v>
      </c>
      <c r="I107" s="12">
        <f t="shared" si="3"/>
        <v>0.5118498329802853</v>
      </c>
    </row>
    <row r="108" spans="1:9" ht="15.75" x14ac:dyDescent="0.25">
      <c r="A108" s="26" t="s">
        <v>218</v>
      </c>
      <c r="B108" s="10"/>
      <c r="C108" s="16"/>
      <c r="D108" s="127">
        <v>15572.79</v>
      </c>
      <c r="F108" s="128" t="s">
        <v>275</v>
      </c>
      <c r="G108" s="129"/>
      <c r="H108" s="11">
        <v>569153</v>
      </c>
      <c r="I108" s="12">
        <f t="shared" si="3"/>
        <v>0.2444010070565239</v>
      </c>
    </row>
    <row r="109" spans="1:9" ht="15.75" x14ac:dyDescent="0.25">
      <c r="F109" s="128" t="s">
        <v>276</v>
      </c>
      <c r="G109" s="129"/>
      <c r="H109" s="11">
        <v>373212</v>
      </c>
      <c r="I109" s="12">
        <f t="shared" si="3"/>
        <v>0.1602616320138511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388640</v>
      </c>
      <c r="C112" s="12">
        <f>IF(AND($D$106&gt;0,$D$106&lt;&gt;"N/D")=TRUE,B112/$D$106,0)</f>
        <v>0.16734484733399643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888372</v>
      </c>
      <c r="C113" s="12">
        <f t="shared" ref="C113:C118" si="4">IF(AND($D$106&gt;0,$D$106&lt;&gt;"N/D")=TRUE,B113/$D$106,0)</f>
        <v>0.38252489891878627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515896</v>
      </c>
      <c r="C114" s="12">
        <f t="shared" si="4"/>
        <v>0.22214012289064283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173481</v>
      </c>
      <c r="C115" s="12">
        <f t="shared" si="4"/>
        <v>7.4699339904150466E-2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165166</v>
      </c>
      <c r="C116" s="12">
        <f t="shared" si="4"/>
        <v>7.1118976571549142E-2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146934</v>
      </c>
      <c r="C117" s="12">
        <f t="shared" si="4"/>
        <v>6.3268443284719617E-2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43901</v>
      </c>
      <c r="C118" s="12">
        <f t="shared" si="4"/>
        <v>1.8903371096155253E-2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4285492</v>
      </c>
      <c r="C135" s="133">
        <f>C136+C137</f>
        <v>1</v>
      </c>
      <c r="G135" s="49" t="s">
        <v>277</v>
      </c>
      <c r="H135" s="131">
        <f>SUM(H136:H138)</f>
        <v>2405484</v>
      </c>
      <c r="I135" s="132">
        <f>SUM(I136:I138)</f>
        <v>1</v>
      </c>
    </row>
    <row r="136" spans="1:9" ht="15.75" x14ac:dyDescent="0.25">
      <c r="A136" s="50" t="s">
        <v>75</v>
      </c>
      <c r="B136" s="11">
        <v>4227530</v>
      </c>
      <c r="C136" s="24">
        <f>IF(AND($B$135&gt;0,$B$135&lt;&gt;"N/D")=TRUE,B136/$B$135,0)</f>
        <v>0.98647483182794415</v>
      </c>
      <c r="G136" s="50" t="s">
        <v>101</v>
      </c>
      <c r="H136" s="11">
        <v>1036581</v>
      </c>
      <c r="I136" s="24">
        <f>IF(H135&gt;0,H136/$H$135,0)</f>
        <v>0.43092408845787378</v>
      </c>
    </row>
    <row r="137" spans="1:9" ht="15.75" x14ac:dyDescent="0.25">
      <c r="A137" s="50" t="s">
        <v>76</v>
      </c>
      <c r="B137" s="11">
        <v>57962</v>
      </c>
      <c r="C137" s="24">
        <f>IF(AND($B$135&gt;0,$B$135&lt;&gt;"N/D")=TRUE,B137/$B$135,0)</f>
        <v>1.3525168172055858E-2</v>
      </c>
      <c r="G137" s="50" t="s">
        <v>278</v>
      </c>
      <c r="H137" s="11">
        <v>622522</v>
      </c>
      <c r="I137" s="24">
        <f>IF(H136&gt;0,H137/$H$135,0)</f>
        <v>0.25879282506140139</v>
      </c>
    </row>
    <row r="138" spans="1:9" ht="15.75" x14ac:dyDescent="0.25">
      <c r="G138" s="50" t="s">
        <v>279</v>
      </c>
      <c r="H138" s="11">
        <v>746381</v>
      </c>
      <c r="I138" s="24">
        <f>IF(H137&gt;0,H138/$H$135,0)</f>
        <v>0.31028308648072489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409149</v>
      </c>
      <c r="C141" s="24">
        <f t="shared" ref="C141:C146" si="6">IF(AND($B$136&gt;0,$B$136&lt;&gt;"N/D")=TRUE,B141/$B$136,0)</f>
        <v>9.6782045307780187E-2</v>
      </c>
      <c r="G141" s="26" t="s">
        <v>281</v>
      </c>
      <c r="H141" s="119">
        <v>2433169</v>
      </c>
      <c r="I141" s="114">
        <f t="shared" ref="I141:I148" si="7">IF($B$58&gt;0,H141/$B$58,0)</f>
        <v>0.29205231178217794</v>
      </c>
    </row>
    <row r="142" spans="1:9" ht="15.75" x14ac:dyDescent="0.25">
      <c r="A142" s="43" t="s">
        <v>51</v>
      </c>
      <c r="B142" s="11">
        <v>2587697</v>
      </c>
      <c r="C142" s="24">
        <f t="shared" si="6"/>
        <v>0.61210612343377813</v>
      </c>
      <c r="G142" s="116" t="s">
        <v>282</v>
      </c>
      <c r="H142" s="118">
        <f>SUM(H143:H148)</f>
        <v>5898109</v>
      </c>
      <c r="I142" s="121">
        <f t="shared" si="7"/>
        <v>0.70794768821782206</v>
      </c>
    </row>
    <row r="143" spans="1:9" ht="15.75" x14ac:dyDescent="0.25">
      <c r="A143" s="43" t="s">
        <v>52</v>
      </c>
      <c r="B143" s="11">
        <v>256466</v>
      </c>
      <c r="C143" s="24">
        <f t="shared" si="6"/>
        <v>6.0665684217498163E-2</v>
      </c>
      <c r="G143" s="26" t="s">
        <v>288</v>
      </c>
      <c r="H143" s="119">
        <v>300132</v>
      </c>
      <c r="I143" s="114">
        <f t="shared" si="7"/>
        <v>3.6024725138208084E-2</v>
      </c>
    </row>
    <row r="144" spans="1:9" ht="15.75" x14ac:dyDescent="0.25">
      <c r="A144" s="43" t="s">
        <v>53</v>
      </c>
      <c r="B144" s="11">
        <v>974218</v>
      </c>
      <c r="C144" s="24">
        <f t="shared" si="6"/>
        <v>0.23044614704094352</v>
      </c>
      <c r="G144" s="26" t="s">
        <v>283</v>
      </c>
      <c r="H144" s="119">
        <v>4127373</v>
      </c>
      <c r="I144" s="114">
        <f t="shared" si="7"/>
        <v>0.49540694716944988</v>
      </c>
    </row>
    <row r="145" spans="1:9" ht="15.75" x14ac:dyDescent="0.25">
      <c r="A145" s="25" t="s">
        <v>14</v>
      </c>
      <c r="B145" s="31">
        <v>2463033</v>
      </c>
      <c r="C145" s="32">
        <f t="shared" si="6"/>
        <v>0.58261750951501234</v>
      </c>
      <c r="D145" s="52"/>
      <c r="G145" s="26" t="s">
        <v>284</v>
      </c>
      <c r="H145" s="119">
        <v>230470</v>
      </c>
      <c r="I145" s="114">
        <f t="shared" si="7"/>
        <v>2.7663222857285522E-2</v>
      </c>
    </row>
    <row r="146" spans="1:9" ht="15.75" x14ac:dyDescent="0.25">
      <c r="A146" s="25" t="s">
        <v>15</v>
      </c>
      <c r="B146" s="31">
        <v>1764497</v>
      </c>
      <c r="C146" s="32">
        <f t="shared" si="6"/>
        <v>0.41738249048498771</v>
      </c>
      <c r="G146" s="26" t="s">
        <v>285</v>
      </c>
      <c r="H146" s="119">
        <v>23391</v>
      </c>
      <c r="I146" s="114">
        <f t="shared" si="7"/>
        <v>2.8076124695394873E-3</v>
      </c>
    </row>
    <row r="147" spans="1:9" x14ac:dyDescent="0.2">
      <c r="G147" s="26" t="s">
        <v>286</v>
      </c>
      <c r="H147" s="119">
        <v>1199478</v>
      </c>
      <c r="I147" s="114">
        <f t="shared" si="7"/>
        <v>0.14397286946852572</v>
      </c>
    </row>
    <row r="148" spans="1:9" x14ac:dyDescent="0.2">
      <c r="G148" s="26" t="s">
        <v>287</v>
      </c>
      <c r="H148" s="119">
        <v>17265</v>
      </c>
      <c r="I148" s="114">
        <f t="shared" si="7"/>
        <v>2.0723111148133575E-3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8228.7900000000009</v>
      </c>
      <c r="E162" s="24">
        <f>IF(AND($D$107&gt;0,$D$107&lt;&gt;"N/D")=TRUE,D162/$D$107,0)</f>
        <v>0.14760007877944947</v>
      </c>
    </row>
    <row r="163" spans="1:9" ht="15.75" x14ac:dyDescent="0.2">
      <c r="A163" s="56" t="s">
        <v>55</v>
      </c>
      <c r="B163" s="28"/>
      <c r="C163" s="45"/>
      <c r="D163" s="57">
        <v>2720.63</v>
      </c>
      <c r="E163" s="23">
        <f t="shared" ref="E163:E173" si="8">IF(AND($D$107&gt;0,$D$107&lt;&gt;"N/D")=TRUE,D163/$D$107,0)</f>
        <v>4.8800030421208174E-2</v>
      </c>
    </row>
    <row r="164" spans="1:9" ht="15.75" x14ac:dyDescent="0.2">
      <c r="A164" s="51" t="s">
        <v>56</v>
      </c>
      <c r="B164" s="10"/>
      <c r="C164" s="16"/>
      <c r="D164" s="55">
        <v>5084.45</v>
      </c>
      <c r="E164" s="24">
        <f t="shared" si="8"/>
        <v>9.1199948054352067E-2</v>
      </c>
    </row>
    <row r="165" spans="1:9" ht="15.75" x14ac:dyDescent="0.2">
      <c r="A165" s="56" t="s">
        <v>57</v>
      </c>
      <c r="B165" s="28"/>
      <c r="C165" s="45"/>
      <c r="D165" s="57">
        <v>2664.88</v>
      </c>
      <c r="E165" s="23">
        <f t="shared" si="8"/>
        <v>4.7800040824687383E-2</v>
      </c>
    </row>
    <row r="166" spans="1:9" ht="15.75" x14ac:dyDescent="0.2">
      <c r="A166" s="51" t="s">
        <v>58</v>
      </c>
      <c r="B166" s="10"/>
      <c r="C166" s="16"/>
      <c r="D166" s="55">
        <v>1215.3599999999999</v>
      </c>
      <c r="E166" s="24">
        <f t="shared" si="8"/>
        <v>2.1799952574484423E-2</v>
      </c>
    </row>
    <row r="167" spans="1:9" ht="15.75" x14ac:dyDescent="0.2">
      <c r="A167" s="56" t="s">
        <v>59</v>
      </c>
      <c r="B167" s="28"/>
      <c r="C167" s="45"/>
      <c r="D167" s="57">
        <v>6338.84</v>
      </c>
      <c r="E167" s="23">
        <f t="shared" si="8"/>
        <v>0.11369998303156667</v>
      </c>
    </row>
    <row r="168" spans="1:9" ht="15.75" x14ac:dyDescent="0.2">
      <c r="A168" s="51" t="s">
        <v>63</v>
      </c>
      <c r="B168" s="10"/>
      <c r="C168" s="16"/>
      <c r="D168" s="55">
        <v>5246.13</v>
      </c>
      <c r="E168" s="24">
        <f t="shared" si="8"/>
        <v>9.4100007569427976E-2</v>
      </c>
    </row>
    <row r="169" spans="1:9" ht="15.75" x14ac:dyDescent="0.2">
      <c r="A169" s="56" t="s">
        <v>64</v>
      </c>
      <c r="B169" s="28"/>
      <c r="C169" s="45"/>
      <c r="D169" s="57">
        <v>2698.33</v>
      </c>
      <c r="E169" s="23">
        <f t="shared" si="8"/>
        <v>4.8400034582599859E-2</v>
      </c>
    </row>
    <row r="170" spans="1:9" ht="15.75" x14ac:dyDescent="0.2">
      <c r="A170" s="51" t="s">
        <v>65</v>
      </c>
      <c r="B170" s="10"/>
      <c r="C170" s="16"/>
      <c r="D170" s="55">
        <v>4588.2700000000004</v>
      </c>
      <c r="E170" s="24">
        <f t="shared" si="8"/>
        <v>8.2299950960151455E-2</v>
      </c>
    </row>
    <row r="171" spans="1:9" ht="15.75" x14ac:dyDescent="0.2">
      <c r="A171" s="56" t="s">
        <v>66</v>
      </c>
      <c r="B171" s="28"/>
      <c r="C171" s="45"/>
      <c r="D171" s="57">
        <v>2770.8</v>
      </c>
      <c r="E171" s="23">
        <f t="shared" si="8"/>
        <v>4.9699931372911281E-2</v>
      </c>
    </row>
    <row r="172" spans="1:9" ht="15.75" x14ac:dyDescent="0.2">
      <c r="A172" s="51" t="s">
        <v>67</v>
      </c>
      <c r="B172" s="10"/>
      <c r="C172" s="16"/>
      <c r="D172" s="55">
        <v>892.01</v>
      </c>
      <c r="E172" s="24">
        <f t="shared" si="8"/>
        <v>1.6000012914663846E-2</v>
      </c>
    </row>
    <row r="173" spans="1:9" ht="15.75" x14ac:dyDescent="0.2">
      <c r="A173" s="56" t="s">
        <v>68</v>
      </c>
      <c r="B173" s="28"/>
      <c r="C173" s="45"/>
      <c r="D173" s="57">
        <v>13302.09</v>
      </c>
      <c r="E173" s="23">
        <f t="shared" si="8"/>
        <v>0.23860002891449739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363371</v>
      </c>
      <c r="E177" s="78">
        <v>663841</v>
      </c>
      <c r="F177" s="79">
        <v>5436</v>
      </c>
      <c r="G177" s="79">
        <v>2196317.98</v>
      </c>
      <c r="H177" s="80">
        <v>1.2109000000000001</v>
      </c>
    </row>
    <row r="178" spans="1:8" x14ac:dyDescent="0.2">
      <c r="A178" s="214" t="s">
        <v>195</v>
      </c>
      <c r="B178" s="215"/>
      <c r="C178" s="216"/>
      <c r="D178" s="58">
        <v>188</v>
      </c>
      <c r="E178" s="58">
        <v>708</v>
      </c>
      <c r="F178" s="59">
        <v>3537</v>
      </c>
      <c r="G178" s="59">
        <v>1941141.51</v>
      </c>
      <c r="H178" s="76">
        <v>0.2487</v>
      </c>
    </row>
    <row r="179" spans="1:8" ht="15" customHeight="1" x14ac:dyDescent="0.2">
      <c r="A179" s="225" t="s">
        <v>196</v>
      </c>
      <c r="B179" s="226"/>
      <c r="C179" s="227"/>
      <c r="D179" s="60">
        <v>54</v>
      </c>
      <c r="E179" s="60">
        <v>318</v>
      </c>
      <c r="F179" s="61">
        <v>7035</v>
      </c>
      <c r="G179" s="61">
        <v>2872683.21</v>
      </c>
      <c r="H179" s="77">
        <v>0.21840000000000001</v>
      </c>
    </row>
    <row r="180" spans="1:8" ht="15" customHeight="1" x14ac:dyDescent="0.2">
      <c r="A180" s="214" t="s">
        <v>197</v>
      </c>
      <c r="B180" s="215"/>
      <c r="C180" s="216"/>
      <c r="D180" s="58">
        <v>3</v>
      </c>
      <c r="E180" s="58">
        <v>24</v>
      </c>
      <c r="F180" s="59">
        <v>2382</v>
      </c>
      <c r="G180" s="59">
        <v>1341219.8500000001</v>
      </c>
      <c r="H180" s="76">
        <v>0.26319999999999999</v>
      </c>
    </row>
    <row r="181" spans="1:8" ht="15" customHeight="1" x14ac:dyDescent="0.2">
      <c r="A181" s="225" t="s">
        <v>93</v>
      </c>
      <c r="B181" s="226"/>
      <c r="C181" s="227"/>
      <c r="D181" s="60">
        <v>37734</v>
      </c>
      <c r="E181" s="60">
        <v>199279</v>
      </c>
      <c r="F181" s="61">
        <v>7579</v>
      </c>
      <c r="G181" s="61">
        <v>12141875.060000001</v>
      </c>
      <c r="H181" s="77">
        <v>0.96479999999999999</v>
      </c>
    </row>
    <row r="182" spans="1:8" ht="15" customHeight="1" x14ac:dyDescent="0.2">
      <c r="A182" s="214" t="s">
        <v>92</v>
      </c>
      <c r="B182" s="215"/>
      <c r="C182" s="216"/>
      <c r="D182" s="58">
        <v>964</v>
      </c>
      <c r="E182" s="58">
        <v>15143</v>
      </c>
      <c r="F182" s="59">
        <v>4108</v>
      </c>
      <c r="G182" s="59">
        <v>15878803.43</v>
      </c>
      <c r="H182" s="76">
        <v>0.2009</v>
      </c>
    </row>
    <row r="183" spans="1:8" ht="15" customHeight="1" x14ac:dyDescent="0.2">
      <c r="A183" s="225" t="s">
        <v>94</v>
      </c>
      <c r="B183" s="226"/>
      <c r="C183" s="227"/>
      <c r="D183" s="60">
        <v>14679</v>
      </c>
      <c r="E183" s="60">
        <v>61948</v>
      </c>
      <c r="F183" s="61">
        <v>7414</v>
      </c>
      <c r="G183" s="61">
        <v>4056288.13</v>
      </c>
      <c r="H183" s="77">
        <v>0.70760000000000001</v>
      </c>
    </row>
    <row r="184" spans="1:8" ht="15" customHeight="1" x14ac:dyDescent="0.2">
      <c r="A184" s="214" t="s">
        <v>95</v>
      </c>
      <c r="B184" s="215"/>
      <c r="C184" s="216"/>
      <c r="D184" s="58">
        <v>154744</v>
      </c>
      <c r="E184" s="58">
        <v>104084</v>
      </c>
      <c r="F184" s="59">
        <v>3299</v>
      </c>
      <c r="G184" s="59">
        <v>516250.89</v>
      </c>
      <c r="H184" s="76">
        <v>1.6858</v>
      </c>
    </row>
    <row r="185" spans="1:8" ht="15" customHeight="1" x14ac:dyDescent="0.2">
      <c r="A185" s="225" t="s">
        <v>199</v>
      </c>
      <c r="B185" s="226"/>
      <c r="C185" s="227"/>
      <c r="D185" s="60">
        <v>50098</v>
      </c>
      <c r="E185" s="60">
        <v>57716</v>
      </c>
      <c r="F185" s="61">
        <v>2591</v>
      </c>
      <c r="G185" s="61">
        <v>588789.53</v>
      </c>
      <c r="H185" s="77">
        <v>1.7494000000000001</v>
      </c>
    </row>
    <row r="186" spans="1:8" ht="15" customHeight="1" x14ac:dyDescent="0.2">
      <c r="A186" s="214" t="s">
        <v>200</v>
      </c>
      <c r="B186" s="215"/>
      <c r="C186" s="216"/>
      <c r="D186" s="58">
        <v>7757</v>
      </c>
      <c r="E186" s="58">
        <v>60838</v>
      </c>
      <c r="F186" s="59">
        <v>4444</v>
      </c>
      <c r="G186" s="59">
        <v>2253474.0099999998</v>
      </c>
      <c r="H186" s="76">
        <v>1.5031000000000001</v>
      </c>
    </row>
    <row r="187" spans="1:8" ht="15" customHeight="1" x14ac:dyDescent="0.2">
      <c r="A187" s="225" t="s">
        <v>96</v>
      </c>
      <c r="B187" s="226"/>
      <c r="C187" s="227"/>
      <c r="D187" s="60">
        <v>66</v>
      </c>
      <c r="E187" s="60">
        <v>230</v>
      </c>
      <c r="F187" s="61">
        <v>15138</v>
      </c>
      <c r="G187" s="61">
        <v>127662520.76000001</v>
      </c>
      <c r="H187" s="77">
        <v>0.82540000000000002</v>
      </c>
    </row>
    <row r="188" spans="1:8" ht="15" customHeight="1" x14ac:dyDescent="0.2">
      <c r="A188" s="214" t="s">
        <v>201</v>
      </c>
      <c r="B188" s="215"/>
      <c r="C188" s="216"/>
      <c r="D188" s="58">
        <v>3929</v>
      </c>
      <c r="E188" s="58">
        <v>45303</v>
      </c>
      <c r="F188" s="59">
        <v>3891</v>
      </c>
      <c r="G188" s="59">
        <v>3073774.81</v>
      </c>
      <c r="H188" s="76">
        <v>3.1974</v>
      </c>
    </row>
    <row r="189" spans="1:8" ht="15" customHeight="1" x14ac:dyDescent="0.2">
      <c r="A189" s="225" t="s">
        <v>202</v>
      </c>
      <c r="B189" s="226"/>
      <c r="C189" s="227"/>
      <c r="D189" s="60">
        <v>5080</v>
      </c>
      <c r="E189" s="60">
        <v>7977</v>
      </c>
      <c r="F189" s="61">
        <v>4558</v>
      </c>
      <c r="G189" s="61">
        <v>1631976.78</v>
      </c>
      <c r="H189" s="77">
        <v>1.1891</v>
      </c>
    </row>
    <row r="190" spans="1:8" ht="15" customHeight="1" x14ac:dyDescent="0.2">
      <c r="A190" s="214" t="s">
        <v>203</v>
      </c>
      <c r="B190" s="215"/>
      <c r="C190" s="216"/>
      <c r="D190" s="58">
        <v>2700</v>
      </c>
      <c r="E190" s="58">
        <v>9146</v>
      </c>
      <c r="F190" s="59">
        <v>5516</v>
      </c>
      <c r="G190" s="59">
        <v>6537811.8600000003</v>
      </c>
      <c r="H190" s="76">
        <v>1.9513</v>
      </c>
    </row>
    <row r="191" spans="1:8" ht="15" customHeight="1" x14ac:dyDescent="0.2">
      <c r="A191" s="225" t="s">
        <v>204</v>
      </c>
      <c r="B191" s="226"/>
      <c r="C191" s="227"/>
      <c r="D191" s="60">
        <v>555</v>
      </c>
      <c r="E191" s="60">
        <v>8354</v>
      </c>
      <c r="F191" s="61">
        <v>11873</v>
      </c>
      <c r="G191" s="61">
        <v>58838691.43</v>
      </c>
      <c r="H191" s="77">
        <v>1.3322000000000001</v>
      </c>
    </row>
    <row r="192" spans="1:8" ht="15" customHeight="1" x14ac:dyDescent="0.2">
      <c r="A192" s="214" t="s">
        <v>205</v>
      </c>
      <c r="B192" s="215"/>
      <c r="C192" s="216"/>
      <c r="D192" s="58">
        <v>5854</v>
      </c>
      <c r="E192" s="58">
        <v>9692</v>
      </c>
      <c r="F192" s="59">
        <v>4212</v>
      </c>
      <c r="G192" s="59">
        <v>975341.54</v>
      </c>
      <c r="H192" s="76">
        <v>0.9446</v>
      </c>
    </row>
    <row r="193" spans="1:9" ht="15" customHeight="1" x14ac:dyDescent="0.2">
      <c r="A193" s="225" t="s">
        <v>206</v>
      </c>
      <c r="B193" s="226"/>
      <c r="C193" s="227"/>
      <c r="D193" s="60">
        <v>7991</v>
      </c>
      <c r="E193" s="60">
        <v>23905</v>
      </c>
      <c r="F193" s="61">
        <v>4373</v>
      </c>
      <c r="G193" s="61">
        <v>1229490.8500000001</v>
      </c>
      <c r="H193" s="77">
        <v>1.4000999999999999</v>
      </c>
    </row>
    <row r="194" spans="1:9" ht="15" customHeight="1" x14ac:dyDescent="0.2">
      <c r="A194" s="214" t="s">
        <v>207</v>
      </c>
      <c r="B194" s="215"/>
      <c r="C194" s="216"/>
      <c r="D194" s="58">
        <v>16131</v>
      </c>
      <c r="E194" s="58">
        <v>21494</v>
      </c>
      <c r="F194" s="59">
        <v>3961</v>
      </c>
      <c r="G194" s="59">
        <v>767554.84</v>
      </c>
      <c r="H194" s="76">
        <v>4.4859999999999998</v>
      </c>
    </row>
    <row r="195" spans="1:9" ht="15" customHeight="1" x14ac:dyDescent="0.2">
      <c r="A195" s="225" t="s">
        <v>208</v>
      </c>
      <c r="B195" s="226"/>
      <c r="C195" s="227"/>
      <c r="D195" s="60">
        <v>1300</v>
      </c>
      <c r="E195" s="60">
        <v>14862</v>
      </c>
      <c r="F195" s="61">
        <v>8477</v>
      </c>
      <c r="G195" s="61">
        <v>13619052.609999999</v>
      </c>
      <c r="H195" s="77">
        <v>0.22819999999999999</v>
      </c>
    </row>
    <row r="196" spans="1:9" ht="15" customHeight="1" x14ac:dyDescent="0.2">
      <c r="A196" s="214" t="s">
        <v>97</v>
      </c>
      <c r="B196" s="215"/>
      <c r="C196" s="216"/>
      <c r="D196" s="58">
        <v>53544</v>
      </c>
      <c r="E196" s="58">
        <v>22820</v>
      </c>
      <c r="F196" s="59">
        <v>3784</v>
      </c>
      <c r="G196" s="59">
        <v>242003.58</v>
      </c>
      <c r="H196" s="76">
        <v>0.77590000000000003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13754.31</v>
      </c>
      <c r="E205" s="182">
        <v>14045.24</v>
      </c>
      <c r="F205" s="182">
        <v>14477.72</v>
      </c>
      <c r="G205" s="182">
        <v>14838.92</v>
      </c>
      <c r="H205" s="182">
        <v>12694.22</v>
      </c>
      <c r="I205" s="182">
        <v>12904.64</v>
      </c>
    </row>
    <row r="206" spans="1:9" ht="15" customHeight="1" x14ac:dyDescent="0.2">
      <c r="A206" s="214" t="s">
        <v>383</v>
      </c>
      <c r="B206" s="215"/>
      <c r="C206" s="216"/>
      <c r="D206" s="183">
        <v>8903.35</v>
      </c>
      <c r="E206" s="183">
        <v>11314.36</v>
      </c>
      <c r="F206" s="183">
        <v>9231.16</v>
      </c>
      <c r="G206" s="183">
        <v>11588.04</v>
      </c>
      <c r="H206" s="183">
        <v>8175.78</v>
      </c>
      <c r="I206" s="183">
        <v>10625.01</v>
      </c>
    </row>
    <row r="207" spans="1:9" ht="15" customHeight="1" x14ac:dyDescent="0.2">
      <c r="A207" s="225" t="s">
        <v>384</v>
      </c>
      <c r="B207" s="226"/>
      <c r="C207" s="227"/>
      <c r="D207" s="184">
        <v>16455.689999999999</v>
      </c>
      <c r="E207" s="184">
        <v>16455.689999999999</v>
      </c>
      <c r="F207" s="184">
        <v>16335.38</v>
      </c>
      <c r="G207" s="184">
        <v>16335.38</v>
      </c>
      <c r="H207" s="184">
        <v>17170.48</v>
      </c>
      <c r="I207" s="184">
        <v>17170.48</v>
      </c>
    </row>
    <row r="208" spans="1:9" ht="15" customHeight="1" x14ac:dyDescent="0.2">
      <c r="A208" s="214" t="s">
        <v>385</v>
      </c>
      <c r="B208" s="215"/>
      <c r="C208" s="216"/>
      <c r="D208" s="183">
        <v>13889.29</v>
      </c>
      <c r="E208" s="183">
        <v>13912.78</v>
      </c>
      <c r="F208" s="183">
        <v>15618.66</v>
      </c>
      <c r="G208" s="183">
        <v>15649.92</v>
      </c>
      <c r="H208" s="183">
        <v>11434.14</v>
      </c>
      <c r="I208" s="183">
        <v>11450.44</v>
      </c>
    </row>
    <row r="209" spans="1:9" ht="15" customHeight="1" x14ac:dyDescent="0.2">
      <c r="A209" s="225" t="s">
        <v>386</v>
      </c>
      <c r="B209" s="226"/>
      <c r="C209" s="227"/>
      <c r="D209" s="184">
        <v>9396.9500000000007</v>
      </c>
      <c r="E209" s="184">
        <v>9396.9500000000007</v>
      </c>
      <c r="F209" s="184">
        <v>9363.82</v>
      </c>
      <c r="G209" s="184">
        <v>9363.82</v>
      </c>
      <c r="H209" s="184">
        <v>9580.64</v>
      </c>
      <c r="I209" s="184">
        <v>9580.64</v>
      </c>
    </row>
    <row r="210" spans="1:9" ht="15" customHeight="1" x14ac:dyDescent="0.2">
      <c r="A210" s="214" t="s">
        <v>387</v>
      </c>
      <c r="B210" s="215"/>
      <c r="C210" s="216"/>
      <c r="D210" s="183">
        <v>28184.68</v>
      </c>
      <c r="E210" s="183">
        <v>28184.68</v>
      </c>
      <c r="F210" s="183">
        <v>28211.63</v>
      </c>
      <c r="G210" s="183">
        <v>28211.63</v>
      </c>
      <c r="H210" s="183">
        <v>28101.54</v>
      </c>
      <c r="I210" s="183">
        <v>28101.54</v>
      </c>
    </row>
    <row r="211" spans="1:9" ht="15" customHeight="1" x14ac:dyDescent="0.2">
      <c r="A211" s="225" t="s">
        <v>388</v>
      </c>
      <c r="B211" s="226"/>
      <c r="C211" s="227"/>
      <c r="D211" s="184">
        <v>12886.8</v>
      </c>
      <c r="E211" s="184">
        <v>12886.8</v>
      </c>
      <c r="F211" s="184">
        <v>14018.54</v>
      </c>
      <c r="G211" s="184">
        <v>14018.54</v>
      </c>
      <c r="H211" s="184">
        <v>11381.35</v>
      </c>
      <c r="I211" s="184">
        <v>11381.35</v>
      </c>
    </row>
    <row r="212" spans="1:9" ht="15" customHeight="1" x14ac:dyDescent="0.2">
      <c r="A212" s="214" t="s">
        <v>389</v>
      </c>
      <c r="B212" s="215"/>
      <c r="C212" s="216"/>
      <c r="D212" s="183">
        <v>13902.32</v>
      </c>
      <c r="E212" s="183">
        <v>13902.82</v>
      </c>
      <c r="F212" s="183">
        <v>13962.56</v>
      </c>
      <c r="G212" s="183">
        <v>13962.95</v>
      </c>
      <c r="H212" s="183">
        <v>13726.25</v>
      </c>
      <c r="I212" s="183">
        <v>13727.08</v>
      </c>
    </row>
    <row r="213" spans="1:9" ht="15" customHeight="1" x14ac:dyDescent="0.2">
      <c r="A213" s="225" t="s">
        <v>390</v>
      </c>
      <c r="B213" s="226"/>
      <c r="C213" s="227"/>
      <c r="D213" s="184">
        <v>13356.14</v>
      </c>
      <c r="E213" s="184">
        <v>13356.14</v>
      </c>
      <c r="F213" s="184">
        <v>14666.19</v>
      </c>
      <c r="G213" s="184">
        <v>14666.19</v>
      </c>
      <c r="H213" s="184">
        <v>11701.24</v>
      </c>
      <c r="I213" s="184">
        <v>11701.24</v>
      </c>
    </row>
    <row r="214" spans="1:9" ht="15" customHeight="1" x14ac:dyDescent="0.2">
      <c r="A214" s="214" t="s">
        <v>391</v>
      </c>
      <c r="B214" s="215"/>
      <c r="C214" s="216"/>
      <c r="D214" s="183">
        <v>19116.88</v>
      </c>
      <c r="E214" s="183">
        <v>19116.88</v>
      </c>
      <c r="F214" s="183">
        <v>20457.7</v>
      </c>
      <c r="G214" s="183">
        <v>20457.7</v>
      </c>
      <c r="H214" s="183">
        <v>18031.740000000002</v>
      </c>
      <c r="I214" s="183">
        <v>18031.740000000002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1952572</v>
      </c>
      <c r="E220" s="58">
        <v>1689580</v>
      </c>
      <c r="F220" s="58">
        <v>1160580</v>
      </c>
      <c r="G220" s="58">
        <v>994193</v>
      </c>
      <c r="H220" s="58">
        <v>791992</v>
      </c>
      <c r="I220" s="58">
        <v>695387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36</v>
      </c>
      <c r="E222" s="58">
        <v>26</v>
      </c>
      <c r="F222" s="58">
        <v>30</v>
      </c>
      <c r="G222" s="58">
        <v>20</v>
      </c>
      <c r="H222" s="58">
        <v>6</v>
      </c>
      <c r="I222" s="58">
        <v>6</v>
      </c>
    </row>
    <row r="223" spans="1:9" ht="15" customHeight="1" x14ac:dyDescent="0.2">
      <c r="A223" s="208" t="s">
        <v>403</v>
      </c>
      <c r="B223" s="209"/>
      <c r="C223" s="209"/>
      <c r="D223" s="181">
        <v>49409</v>
      </c>
      <c r="E223" s="58">
        <v>38958</v>
      </c>
      <c r="F223" s="58">
        <v>31031</v>
      </c>
      <c r="G223" s="58">
        <v>23941</v>
      </c>
      <c r="H223" s="58">
        <v>18378</v>
      </c>
      <c r="I223" s="58">
        <v>15017</v>
      </c>
    </row>
    <row r="224" spans="1:9" ht="15" customHeight="1" x14ac:dyDescent="0.2">
      <c r="A224" s="208" t="s">
        <v>404</v>
      </c>
      <c r="B224" s="209"/>
      <c r="C224" s="209"/>
      <c r="D224" s="181">
        <v>554156</v>
      </c>
      <c r="E224" s="58">
        <v>460310</v>
      </c>
      <c r="F224" s="58">
        <v>324175</v>
      </c>
      <c r="G224" s="58">
        <v>265330</v>
      </c>
      <c r="H224" s="58">
        <v>229981</v>
      </c>
      <c r="I224" s="58">
        <v>194980</v>
      </c>
    </row>
    <row r="225" spans="1:9" ht="15" customHeight="1" x14ac:dyDescent="0.2">
      <c r="A225" s="208" t="s">
        <v>405</v>
      </c>
      <c r="B225" s="209"/>
      <c r="C225" s="209"/>
      <c r="D225" s="181">
        <v>562406</v>
      </c>
      <c r="E225" s="58">
        <v>486004</v>
      </c>
      <c r="F225" s="58">
        <v>330646</v>
      </c>
      <c r="G225" s="58">
        <v>283574</v>
      </c>
      <c r="H225" s="58">
        <v>231760</v>
      </c>
      <c r="I225" s="58">
        <v>202430</v>
      </c>
    </row>
    <row r="226" spans="1:9" ht="15" customHeight="1" x14ac:dyDescent="0.2">
      <c r="A226" s="208" t="s">
        <v>406</v>
      </c>
      <c r="B226" s="209"/>
      <c r="C226" s="209"/>
      <c r="D226" s="181">
        <v>439958</v>
      </c>
      <c r="E226" s="58">
        <v>390235</v>
      </c>
      <c r="F226" s="58">
        <v>259388</v>
      </c>
      <c r="G226" s="58">
        <v>228655</v>
      </c>
      <c r="H226" s="58">
        <v>180570</v>
      </c>
      <c r="I226" s="58">
        <v>161580</v>
      </c>
    </row>
    <row r="227" spans="1:9" ht="15" customHeight="1" x14ac:dyDescent="0.2">
      <c r="A227" s="208" t="s">
        <v>407</v>
      </c>
      <c r="B227" s="209"/>
      <c r="C227" s="209"/>
      <c r="D227" s="181">
        <v>277194</v>
      </c>
      <c r="E227" s="58">
        <v>250271</v>
      </c>
      <c r="F227" s="58">
        <v>169750</v>
      </c>
      <c r="G227" s="58">
        <v>151561</v>
      </c>
      <c r="H227" s="58">
        <v>107444</v>
      </c>
      <c r="I227" s="58">
        <v>98710</v>
      </c>
    </row>
    <row r="228" spans="1:9" ht="15" customHeight="1" x14ac:dyDescent="0.2">
      <c r="A228" s="208" t="s">
        <v>408</v>
      </c>
      <c r="B228" s="209"/>
      <c r="C228" s="209"/>
      <c r="D228" s="181">
        <v>60109</v>
      </c>
      <c r="E228" s="58">
        <v>55121</v>
      </c>
      <c r="F228" s="58">
        <v>38792</v>
      </c>
      <c r="G228" s="58">
        <v>34916</v>
      </c>
      <c r="H228" s="58">
        <v>21317</v>
      </c>
      <c r="I228" s="58">
        <v>20205</v>
      </c>
    </row>
    <row r="229" spans="1:9" ht="15" customHeight="1" x14ac:dyDescent="0.2">
      <c r="A229" s="208" t="s">
        <v>409</v>
      </c>
      <c r="B229" s="209"/>
      <c r="C229" s="209"/>
      <c r="D229" s="181">
        <v>9304</v>
      </c>
      <c r="E229" s="58">
        <v>8655</v>
      </c>
      <c r="F229" s="58">
        <v>6768</v>
      </c>
      <c r="G229" s="58">
        <v>6196</v>
      </c>
      <c r="H229" s="58">
        <v>2536</v>
      </c>
      <c r="I229" s="58">
        <v>2459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5023</v>
      </c>
      <c r="E231" s="58">
        <v>4801</v>
      </c>
      <c r="F231" s="58">
        <v>3201</v>
      </c>
      <c r="G231" s="58">
        <v>3096</v>
      </c>
      <c r="H231" s="58">
        <v>1822</v>
      </c>
      <c r="I231" s="58">
        <v>1705</v>
      </c>
    </row>
    <row r="232" spans="1:9" ht="15" customHeight="1" x14ac:dyDescent="0.2">
      <c r="A232" s="208" t="s">
        <v>412</v>
      </c>
      <c r="B232" s="209"/>
      <c r="C232" s="209"/>
      <c r="D232" s="181">
        <v>1088779</v>
      </c>
      <c r="E232" s="58">
        <v>923460</v>
      </c>
      <c r="F232" s="58">
        <v>613391</v>
      </c>
      <c r="G232" s="58">
        <v>512891</v>
      </c>
      <c r="H232" s="58">
        <v>475388</v>
      </c>
      <c r="I232" s="58">
        <v>410569</v>
      </c>
    </row>
    <row r="233" spans="1:9" ht="15" customHeight="1" x14ac:dyDescent="0.2">
      <c r="A233" s="208" t="s">
        <v>413</v>
      </c>
      <c r="B233" s="209"/>
      <c r="C233" s="209"/>
      <c r="D233" s="181">
        <v>606791</v>
      </c>
      <c r="E233" s="58">
        <v>526895</v>
      </c>
      <c r="F233" s="58">
        <v>375951</v>
      </c>
      <c r="G233" s="58">
        <v>322429</v>
      </c>
      <c r="H233" s="58">
        <v>230840</v>
      </c>
      <c r="I233" s="58">
        <v>204466</v>
      </c>
    </row>
    <row r="234" spans="1:9" ht="15" customHeight="1" x14ac:dyDescent="0.2">
      <c r="A234" s="208" t="s">
        <v>414</v>
      </c>
      <c r="B234" s="209"/>
      <c r="C234" s="209"/>
      <c r="D234" s="181">
        <v>169028</v>
      </c>
      <c r="E234" s="58">
        <v>154963</v>
      </c>
      <c r="F234" s="58">
        <v>108284</v>
      </c>
      <c r="G234" s="58">
        <v>98629</v>
      </c>
      <c r="H234" s="58">
        <v>60744</v>
      </c>
      <c r="I234" s="58">
        <v>56334</v>
      </c>
    </row>
    <row r="235" spans="1:9" ht="15" customHeight="1" x14ac:dyDescent="0.2">
      <c r="A235" s="208" t="s">
        <v>415</v>
      </c>
      <c r="B235" s="209"/>
      <c r="C235" s="209"/>
      <c r="D235" s="181">
        <v>69245</v>
      </c>
      <c r="E235" s="58">
        <v>65755</v>
      </c>
      <c r="F235" s="58">
        <v>50717</v>
      </c>
      <c r="G235" s="58">
        <v>48112</v>
      </c>
      <c r="H235" s="58">
        <v>18528</v>
      </c>
      <c r="I235" s="58">
        <v>17643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13706</v>
      </c>
      <c r="E238" s="58">
        <v>13706</v>
      </c>
      <c r="F238" s="58">
        <v>9036</v>
      </c>
      <c r="G238" s="58">
        <v>9036</v>
      </c>
      <c r="H238" s="58">
        <v>4670</v>
      </c>
      <c r="I238" s="58">
        <v>4670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26490</v>
      </c>
      <c r="E240" s="58">
        <v>25224</v>
      </c>
      <c r="F240" s="58">
        <v>15149</v>
      </c>
      <c r="G240" s="58">
        <v>14258</v>
      </c>
      <c r="H240" s="58">
        <v>11341</v>
      </c>
      <c r="I240" s="58">
        <v>10966</v>
      </c>
    </row>
    <row r="241" spans="1:9" ht="15" customHeight="1" x14ac:dyDescent="0.2">
      <c r="A241" s="208" t="s">
        <v>421</v>
      </c>
      <c r="B241" s="209"/>
      <c r="C241" s="209"/>
      <c r="D241" s="181">
        <v>128142</v>
      </c>
      <c r="E241" s="58">
        <v>119704</v>
      </c>
      <c r="F241" s="58">
        <v>76349</v>
      </c>
      <c r="G241" s="58">
        <v>69868</v>
      </c>
      <c r="H241" s="58">
        <v>51793</v>
      </c>
      <c r="I241" s="58">
        <v>49836</v>
      </c>
    </row>
    <row r="242" spans="1:9" ht="15" customHeight="1" x14ac:dyDescent="0.2">
      <c r="A242" s="208" t="s">
        <v>422</v>
      </c>
      <c r="B242" s="209"/>
      <c r="C242" s="209"/>
      <c r="D242" s="181">
        <v>489686</v>
      </c>
      <c r="E242" s="58">
        <v>438119</v>
      </c>
      <c r="F242" s="58">
        <v>304441</v>
      </c>
      <c r="G242" s="58">
        <v>266688</v>
      </c>
      <c r="H242" s="58">
        <v>185245</v>
      </c>
      <c r="I242" s="58">
        <v>171431</v>
      </c>
    </row>
    <row r="243" spans="1:9" ht="15" customHeight="1" x14ac:dyDescent="0.2">
      <c r="A243" s="208" t="s">
        <v>423</v>
      </c>
      <c r="B243" s="209"/>
      <c r="C243" s="209"/>
      <c r="D243" s="181">
        <v>436237</v>
      </c>
      <c r="E243" s="58">
        <v>368382</v>
      </c>
      <c r="F243" s="58">
        <v>269032</v>
      </c>
      <c r="G243" s="58">
        <v>224897</v>
      </c>
      <c r="H243" s="58">
        <v>167205</v>
      </c>
      <c r="I243" s="58">
        <v>143485</v>
      </c>
    </row>
    <row r="244" spans="1:9" ht="15" customHeight="1" x14ac:dyDescent="0.2">
      <c r="A244" s="208" t="s">
        <v>424</v>
      </c>
      <c r="B244" s="209"/>
      <c r="C244" s="209"/>
      <c r="D244" s="181">
        <v>188655</v>
      </c>
      <c r="E244" s="58">
        <v>151181</v>
      </c>
      <c r="F244" s="58">
        <v>115978</v>
      </c>
      <c r="G244" s="58">
        <v>92586</v>
      </c>
      <c r="H244" s="58">
        <v>72677</v>
      </c>
      <c r="I244" s="58">
        <v>58595</v>
      </c>
    </row>
    <row r="245" spans="1:9" ht="15" customHeight="1" x14ac:dyDescent="0.2">
      <c r="A245" s="208" t="s">
        <v>425</v>
      </c>
      <c r="B245" s="209"/>
      <c r="C245" s="209"/>
      <c r="D245" s="181">
        <v>190287</v>
      </c>
      <c r="E245" s="58">
        <v>150443</v>
      </c>
      <c r="F245" s="58">
        <v>113711</v>
      </c>
      <c r="G245" s="58">
        <v>89394</v>
      </c>
      <c r="H245" s="58">
        <v>76576</v>
      </c>
      <c r="I245" s="58">
        <v>61049</v>
      </c>
    </row>
    <row r="246" spans="1:9" ht="15" customHeight="1" x14ac:dyDescent="0.2">
      <c r="A246" s="208" t="s">
        <v>426</v>
      </c>
      <c r="B246" s="209"/>
      <c r="C246" s="209"/>
      <c r="D246" s="181">
        <v>493075</v>
      </c>
      <c r="E246" s="58">
        <v>436527</v>
      </c>
      <c r="F246" s="58">
        <v>265920</v>
      </c>
      <c r="G246" s="58">
        <v>236502</v>
      </c>
      <c r="H246" s="58">
        <v>227155</v>
      </c>
      <c r="I246" s="58">
        <v>200025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120843</v>
      </c>
      <c r="E248" s="58">
        <v>74995</v>
      </c>
      <c r="F248" s="58">
        <v>15149</v>
      </c>
      <c r="G248" s="58">
        <v>14258</v>
      </c>
      <c r="H248" s="58">
        <v>37535</v>
      </c>
      <c r="I248" s="58">
        <v>22946</v>
      </c>
    </row>
    <row r="249" spans="1:9" ht="15" customHeight="1" x14ac:dyDescent="0.2">
      <c r="A249" s="208" t="s">
        <v>429</v>
      </c>
      <c r="B249" s="209"/>
      <c r="C249" s="209"/>
      <c r="D249" s="181">
        <v>2478</v>
      </c>
      <c r="E249" s="58">
        <v>1974</v>
      </c>
      <c r="F249" s="58">
        <v>76349</v>
      </c>
      <c r="G249" s="58">
        <v>69868</v>
      </c>
      <c r="H249" s="58">
        <v>357</v>
      </c>
      <c r="I249" s="58">
        <v>301</v>
      </c>
    </row>
    <row r="250" spans="1:9" ht="15" customHeight="1" x14ac:dyDescent="0.2">
      <c r="A250" s="208" t="s">
        <v>430</v>
      </c>
      <c r="B250" s="209"/>
      <c r="C250" s="209"/>
      <c r="D250" s="181">
        <v>515215</v>
      </c>
      <c r="E250" s="58">
        <v>439841</v>
      </c>
      <c r="F250" s="58">
        <v>304441</v>
      </c>
      <c r="G250" s="58">
        <v>266688</v>
      </c>
      <c r="H250" s="58">
        <v>212927</v>
      </c>
      <c r="I250" s="58">
        <v>178024</v>
      </c>
    </row>
    <row r="251" spans="1:9" ht="15" customHeight="1" x14ac:dyDescent="0.2">
      <c r="A251" s="208" t="s">
        <v>431</v>
      </c>
      <c r="B251" s="209"/>
      <c r="C251" s="209"/>
      <c r="D251" s="181">
        <v>152092</v>
      </c>
      <c r="E251" s="58">
        <v>102368</v>
      </c>
      <c r="F251" s="58">
        <v>269032</v>
      </c>
      <c r="G251" s="58">
        <v>224897</v>
      </c>
      <c r="H251" s="58">
        <v>23244</v>
      </c>
      <c r="I251" s="58">
        <v>18350</v>
      </c>
    </row>
    <row r="252" spans="1:9" ht="15" customHeight="1" x14ac:dyDescent="0.2">
      <c r="A252" s="208" t="s">
        <v>432</v>
      </c>
      <c r="B252" s="209"/>
      <c r="C252" s="209"/>
      <c r="D252" s="181">
        <v>9847</v>
      </c>
      <c r="E252" s="58">
        <v>8530</v>
      </c>
      <c r="F252" s="58">
        <v>115978</v>
      </c>
      <c r="G252" s="58">
        <v>92586</v>
      </c>
      <c r="H252" s="58">
        <v>2410</v>
      </c>
      <c r="I252" s="58">
        <v>1968</v>
      </c>
    </row>
    <row r="253" spans="1:9" ht="15" customHeight="1" x14ac:dyDescent="0.2">
      <c r="A253" s="208" t="s">
        <v>433</v>
      </c>
      <c r="B253" s="209"/>
      <c r="C253" s="209"/>
      <c r="D253" s="181">
        <v>402885</v>
      </c>
      <c r="E253" s="58">
        <v>371641</v>
      </c>
      <c r="F253" s="58">
        <v>113711</v>
      </c>
      <c r="G253" s="58">
        <v>89394</v>
      </c>
      <c r="H253" s="58">
        <v>172897</v>
      </c>
      <c r="I253" s="58">
        <v>158456</v>
      </c>
    </row>
    <row r="254" spans="1:9" ht="15" customHeight="1" x14ac:dyDescent="0.2">
      <c r="A254" s="208" t="s">
        <v>434</v>
      </c>
      <c r="B254" s="209"/>
      <c r="C254" s="209"/>
      <c r="D254" s="181">
        <v>104900</v>
      </c>
      <c r="E254" s="58">
        <v>93660</v>
      </c>
      <c r="F254" s="58">
        <v>265920</v>
      </c>
      <c r="G254" s="58">
        <v>236502</v>
      </c>
      <c r="H254" s="58">
        <v>26741</v>
      </c>
      <c r="I254" s="58">
        <v>23074</v>
      </c>
    </row>
    <row r="255" spans="1:9" ht="15" customHeight="1" x14ac:dyDescent="0.2">
      <c r="A255" s="208" t="s">
        <v>435</v>
      </c>
      <c r="B255" s="209"/>
      <c r="C255" s="209"/>
      <c r="D255" s="181">
        <v>362905</v>
      </c>
      <c r="E255" s="58">
        <v>330593</v>
      </c>
      <c r="F255" s="58">
        <v>0</v>
      </c>
      <c r="G255" s="58">
        <v>0</v>
      </c>
      <c r="H255" s="58">
        <v>160348</v>
      </c>
      <c r="I255" s="58">
        <v>145912</v>
      </c>
    </row>
    <row r="256" spans="1:9" x14ac:dyDescent="0.2">
      <c r="A256" s="208" t="s">
        <v>436</v>
      </c>
      <c r="B256" s="209"/>
      <c r="C256" s="209"/>
      <c r="D256" s="181">
        <v>281407</v>
      </c>
      <c r="E256" s="58">
        <v>265978</v>
      </c>
      <c r="F256" s="58">
        <v>0</v>
      </c>
      <c r="G256" s="58">
        <v>0</v>
      </c>
      <c r="H256" s="58">
        <v>155533</v>
      </c>
      <c r="I256" s="58">
        <v>146356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128293</v>
      </c>
      <c r="E259" s="78">
        <f>SUM(E260:E299)</f>
        <v>129026</v>
      </c>
      <c r="F259" s="83">
        <v>1536.78</v>
      </c>
      <c r="G259" s="83">
        <v>1545.58</v>
      </c>
      <c r="H259" s="84">
        <f>IF(D259&gt;0,E259/D259-1,"N/A")</f>
        <v>5.7134839780814684E-3</v>
      </c>
      <c r="I259" s="84">
        <f>IF(F259&gt;0,G259/F259-1,"N/A")</f>
        <v>5.7262588008692994E-3</v>
      </c>
    </row>
    <row r="260" spans="1:9" ht="15.75" customHeight="1" x14ac:dyDescent="0.2">
      <c r="A260" s="138" t="s">
        <v>212</v>
      </c>
      <c r="B260" s="106"/>
      <c r="C260" s="107"/>
      <c r="D260" s="58">
        <v>1416</v>
      </c>
      <c r="E260" s="58">
        <v>1475</v>
      </c>
      <c r="F260" s="81">
        <v>16.96</v>
      </c>
      <c r="G260" s="81">
        <v>17.670000000000002</v>
      </c>
      <c r="H260" s="62">
        <f>IF(D260&gt;0,E260/D260-1,"N/A")</f>
        <v>4.1666666666666741E-2</v>
      </c>
      <c r="I260" s="62">
        <f>IF(F260&gt;0,G260/F260-1,"N/A")</f>
        <v>4.1863207547169878E-2</v>
      </c>
    </row>
    <row r="261" spans="1:9" ht="15.75" customHeight="1" x14ac:dyDescent="0.2">
      <c r="A261" s="139" t="s">
        <v>290</v>
      </c>
      <c r="B261" s="108"/>
      <c r="C261" s="109"/>
      <c r="D261" s="60">
        <v>7579</v>
      </c>
      <c r="E261" s="60">
        <v>7381</v>
      </c>
      <c r="F261" s="82">
        <v>90.79</v>
      </c>
      <c r="G261" s="82">
        <v>88.41</v>
      </c>
      <c r="H261" s="63">
        <f>IF(D261&gt;0,E261/D261-1,"N/A")</f>
        <v>-2.6124818577648812E-2</v>
      </c>
      <c r="I261" s="63">
        <f>IF(F261&gt;0,G261/F261-1,"N/A")</f>
        <v>-2.6214340786430368E-2</v>
      </c>
    </row>
    <row r="262" spans="1:9" ht="15.75" customHeight="1" x14ac:dyDescent="0.2">
      <c r="A262" s="138" t="s">
        <v>213</v>
      </c>
      <c r="B262" s="106"/>
      <c r="C262" s="107"/>
      <c r="D262" s="58">
        <v>1671</v>
      </c>
      <c r="E262" s="58">
        <v>1456</v>
      </c>
      <c r="F262" s="81">
        <v>20.02</v>
      </c>
      <c r="G262" s="81">
        <v>17.440000000000001</v>
      </c>
      <c r="H262" s="62">
        <f t="shared" ref="H262:H299" si="9">IF(D262&gt;0,E262/D262-1,"N/A")</f>
        <v>-0.12866546977857574</v>
      </c>
      <c r="I262" s="62">
        <f t="shared" ref="I262:I299" si="10">IF(F262&gt;0,G262/F262-1,"N/A")</f>
        <v>-0.12887112887112884</v>
      </c>
    </row>
    <row r="263" spans="1:9" ht="15.75" customHeight="1" x14ac:dyDescent="0.2">
      <c r="A263" s="139" t="s">
        <v>214</v>
      </c>
      <c r="B263" s="108"/>
      <c r="C263" s="109"/>
      <c r="D263" s="60">
        <v>565</v>
      </c>
      <c r="E263" s="60">
        <v>652</v>
      </c>
      <c r="F263" s="82">
        <v>6.77</v>
      </c>
      <c r="G263" s="82">
        <v>7.81</v>
      </c>
      <c r="H263" s="63">
        <f t="shared" si="9"/>
        <v>0.15398230088495568</v>
      </c>
      <c r="I263" s="63">
        <f t="shared" si="10"/>
        <v>0.153618906942393</v>
      </c>
    </row>
    <row r="264" spans="1:9" ht="15.75" customHeight="1" x14ac:dyDescent="0.2">
      <c r="A264" s="138" t="s">
        <v>211</v>
      </c>
      <c r="B264" s="106"/>
      <c r="C264" s="107"/>
      <c r="D264" s="58">
        <v>7984</v>
      </c>
      <c r="E264" s="58">
        <v>8690</v>
      </c>
      <c r="F264" s="81">
        <v>95.64</v>
      </c>
      <c r="G264" s="81">
        <v>104.09</v>
      </c>
      <c r="H264" s="62">
        <f t="shared" si="9"/>
        <v>8.8426853707414876E-2</v>
      </c>
      <c r="I264" s="62">
        <f t="shared" si="10"/>
        <v>8.8352153910497666E-2</v>
      </c>
    </row>
    <row r="265" spans="1:9" ht="15.75" customHeight="1" x14ac:dyDescent="0.2">
      <c r="A265" s="139" t="s">
        <v>291</v>
      </c>
      <c r="B265" s="108"/>
      <c r="C265" s="109"/>
      <c r="D265" s="60">
        <v>0</v>
      </c>
      <c r="E265" s="60">
        <v>0</v>
      </c>
      <c r="F265" s="82">
        <v>0</v>
      </c>
      <c r="G265" s="82">
        <v>0</v>
      </c>
      <c r="H265" s="63" t="str">
        <f t="shared" si="9"/>
        <v>N/A</v>
      </c>
      <c r="I265" s="63" t="str">
        <f t="shared" si="10"/>
        <v>N/A</v>
      </c>
    </row>
    <row r="266" spans="1:9" ht="15.75" customHeight="1" x14ac:dyDescent="0.2">
      <c r="A266" s="138" t="s">
        <v>236</v>
      </c>
      <c r="B266" s="106"/>
      <c r="C266" s="107"/>
      <c r="D266" s="58">
        <v>52066</v>
      </c>
      <c r="E266" s="58">
        <v>46387</v>
      </c>
      <c r="F266" s="81">
        <v>623.67999999999995</v>
      </c>
      <c r="G266" s="81">
        <v>555.66</v>
      </c>
      <c r="H266" s="62">
        <f t="shared" si="9"/>
        <v>-0.10907309952752275</v>
      </c>
      <c r="I266" s="62">
        <f t="shared" si="10"/>
        <v>-0.1090623396613648</v>
      </c>
    </row>
    <row r="267" spans="1:9" ht="15.75" customHeight="1" x14ac:dyDescent="0.2">
      <c r="A267" s="139" t="s">
        <v>292</v>
      </c>
      <c r="B267" s="108"/>
      <c r="C267" s="109"/>
      <c r="D267" s="60">
        <v>0</v>
      </c>
      <c r="E267" s="60">
        <v>0</v>
      </c>
      <c r="F267" s="82">
        <v>0</v>
      </c>
      <c r="G267" s="82">
        <v>0</v>
      </c>
      <c r="H267" s="63" t="str">
        <f t="shared" si="9"/>
        <v>N/A</v>
      </c>
      <c r="I267" s="63" t="str">
        <f t="shared" si="10"/>
        <v>N/A</v>
      </c>
    </row>
    <row r="268" spans="1:9" ht="15.75" x14ac:dyDescent="0.2">
      <c r="A268" s="138" t="s">
        <v>293</v>
      </c>
      <c r="B268" s="106"/>
      <c r="C268" s="107"/>
      <c r="D268" s="58">
        <v>926</v>
      </c>
      <c r="E268" s="58">
        <v>1010</v>
      </c>
      <c r="F268" s="81">
        <v>11.09</v>
      </c>
      <c r="G268" s="81">
        <v>12.1</v>
      </c>
      <c r="H268" s="62">
        <f t="shared" si="9"/>
        <v>9.0712742980561645E-2</v>
      </c>
      <c r="I268" s="62">
        <f t="shared" si="10"/>
        <v>9.1073038773670012E-2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12614</v>
      </c>
      <c r="E270" s="58">
        <v>13796</v>
      </c>
      <c r="F270" s="81">
        <v>151.1</v>
      </c>
      <c r="G270" s="81">
        <v>165.26</v>
      </c>
      <c r="H270" s="62">
        <f t="shared" si="9"/>
        <v>9.3705406690978377E-2</v>
      </c>
      <c r="I270" s="62">
        <f t="shared" si="10"/>
        <v>9.3712772998014504E-2</v>
      </c>
    </row>
    <row r="271" spans="1:9" ht="15.75" x14ac:dyDescent="0.2">
      <c r="A271" s="139" t="s">
        <v>295</v>
      </c>
      <c r="B271" s="108"/>
      <c r="C271" s="109"/>
      <c r="D271" s="60">
        <v>2368</v>
      </c>
      <c r="E271" s="60">
        <v>3178</v>
      </c>
      <c r="F271" s="82">
        <v>28.37</v>
      </c>
      <c r="G271" s="82">
        <v>38.07</v>
      </c>
      <c r="H271" s="63">
        <f t="shared" si="9"/>
        <v>0.34206081081081074</v>
      </c>
      <c r="I271" s="63">
        <f t="shared" si="10"/>
        <v>0.34191046880507581</v>
      </c>
    </row>
    <row r="272" spans="1:9" ht="15.75" customHeight="1" x14ac:dyDescent="0.2">
      <c r="A272" s="138" t="s">
        <v>296</v>
      </c>
      <c r="B272" s="106"/>
      <c r="C272" s="107"/>
      <c r="D272" s="58">
        <v>276</v>
      </c>
      <c r="E272" s="58">
        <v>325</v>
      </c>
      <c r="F272" s="81">
        <v>3.31</v>
      </c>
      <c r="G272" s="81">
        <v>3.89</v>
      </c>
      <c r="H272" s="62">
        <f t="shared" si="9"/>
        <v>0.17753623188405787</v>
      </c>
      <c r="I272" s="62">
        <f t="shared" si="10"/>
        <v>0.17522658610271913</v>
      </c>
    </row>
    <row r="273" spans="1:9" ht="15.75" customHeight="1" x14ac:dyDescent="0.2">
      <c r="A273" s="139" t="s">
        <v>297</v>
      </c>
      <c r="B273" s="108"/>
      <c r="C273" s="109"/>
      <c r="D273" s="60">
        <v>79</v>
      </c>
      <c r="E273" s="60">
        <v>89</v>
      </c>
      <c r="F273" s="82">
        <v>0.95</v>
      </c>
      <c r="G273" s="82">
        <v>1.07</v>
      </c>
      <c r="H273" s="63">
        <f t="shared" si="9"/>
        <v>0.12658227848101267</v>
      </c>
      <c r="I273" s="63">
        <f t="shared" si="10"/>
        <v>0.12631578947368438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1210</v>
      </c>
      <c r="E275" s="60">
        <v>1636</v>
      </c>
      <c r="F275" s="82">
        <v>14.49</v>
      </c>
      <c r="G275" s="82">
        <v>19.600000000000001</v>
      </c>
      <c r="H275" s="63">
        <f t="shared" si="9"/>
        <v>0.35206611570247937</v>
      </c>
      <c r="I275" s="63">
        <f t="shared" si="10"/>
        <v>0.35265700483091789</v>
      </c>
    </row>
    <row r="276" spans="1:9" ht="15.75" x14ac:dyDescent="0.2">
      <c r="A276" s="138" t="s">
        <v>299</v>
      </c>
      <c r="B276" s="106"/>
      <c r="C276" s="107"/>
      <c r="D276" s="58">
        <v>0</v>
      </c>
      <c r="E276" s="58">
        <v>34</v>
      </c>
      <c r="F276" s="81">
        <v>0</v>
      </c>
      <c r="G276" s="81">
        <v>0.41</v>
      </c>
      <c r="H276" s="62" t="str">
        <f t="shared" si="9"/>
        <v>N/A</v>
      </c>
      <c r="I276" s="62" t="str">
        <f t="shared" si="10"/>
        <v>N/A</v>
      </c>
    </row>
    <row r="277" spans="1:9" ht="15.75" x14ac:dyDescent="0.2">
      <c r="A277" s="139" t="s">
        <v>300</v>
      </c>
      <c r="B277" s="108"/>
      <c r="C277" s="109"/>
      <c r="D277" s="60">
        <v>514</v>
      </c>
      <c r="E277" s="60">
        <v>492</v>
      </c>
      <c r="F277" s="82">
        <v>6.16</v>
      </c>
      <c r="G277" s="82">
        <v>5.89</v>
      </c>
      <c r="H277" s="63">
        <f t="shared" si="9"/>
        <v>-4.2801556420233422E-2</v>
      </c>
      <c r="I277" s="63">
        <f t="shared" si="10"/>
        <v>-4.3831168831168887E-2</v>
      </c>
    </row>
    <row r="278" spans="1:9" ht="15.75" x14ac:dyDescent="0.2">
      <c r="A278" s="138" t="s">
        <v>301</v>
      </c>
      <c r="B278" s="106"/>
      <c r="C278" s="107"/>
      <c r="D278" s="58">
        <v>116</v>
      </c>
      <c r="E278" s="58">
        <v>110</v>
      </c>
      <c r="F278" s="81">
        <v>1.39</v>
      </c>
      <c r="G278" s="81">
        <v>1.32</v>
      </c>
      <c r="H278" s="62">
        <f t="shared" si="9"/>
        <v>-5.1724137931034475E-2</v>
      </c>
      <c r="I278" s="62">
        <f t="shared" si="10"/>
        <v>-5.0359712230215736E-2</v>
      </c>
    </row>
    <row r="279" spans="1:9" ht="15.75" x14ac:dyDescent="0.2">
      <c r="A279" s="139" t="s">
        <v>302</v>
      </c>
      <c r="B279" s="108"/>
      <c r="C279" s="109"/>
      <c r="D279" s="60">
        <v>6</v>
      </c>
      <c r="E279" s="60">
        <v>2</v>
      </c>
      <c r="F279" s="82">
        <v>7.0000000000000007E-2</v>
      </c>
      <c r="G279" s="82">
        <v>0.02</v>
      </c>
      <c r="H279" s="63">
        <f t="shared" si="9"/>
        <v>-0.66666666666666674</v>
      </c>
      <c r="I279" s="63">
        <f t="shared" si="10"/>
        <v>-0.7142857142857143</v>
      </c>
    </row>
    <row r="280" spans="1:9" ht="15.75" x14ac:dyDescent="0.2">
      <c r="A280" s="138" t="s">
        <v>303</v>
      </c>
      <c r="B280" s="106"/>
      <c r="C280" s="107"/>
      <c r="D280" s="58">
        <v>12</v>
      </c>
      <c r="E280" s="58">
        <v>3</v>
      </c>
      <c r="F280" s="81">
        <v>0.14000000000000001</v>
      </c>
      <c r="G280" s="81">
        <v>0.04</v>
      </c>
      <c r="H280" s="62">
        <f t="shared" si="9"/>
        <v>-0.75</v>
      </c>
      <c r="I280" s="62">
        <f t="shared" si="10"/>
        <v>-0.7142857142857143</v>
      </c>
    </row>
    <row r="281" spans="1:9" ht="15.75" x14ac:dyDescent="0.2">
      <c r="A281" s="139" t="s">
        <v>304</v>
      </c>
      <c r="B281" s="108"/>
      <c r="C281" s="109"/>
      <c r="D281" s="60">
        <v>11</v>
      </c>
      <c r="E281" s="60">
        <v>5</v>
      </c>
      <c r="F281" s="82">
        <v>0.13</v>
      </c>
      <c r="G281" s="82">
        <v>0.06</v>
      </c>
      <c r="H281" s="63">
        <f t="shared" si="9"/>
        <v>-0.54545454545454541</v>
      </c>
      <c r="I281" s="63">
        <f t="shared" si="10"/>
        <v>-0.53846153846153855</v>
      </c>
    </row>
    <row r="282" spans="1:9" ht="15.75" x14ac:dyDescent="0.2">
      <c r="A282" s="138" t="s">
        <v>305</v>
      </c>
      <c r="B282" s="106"/>
      <c r="C282" s="107"/>
      <c r="D282" s="58">
        <v>68</v>
      </c>
      <c r="E282" s="58">
        <v>34</v>
      </c>
      <c r="F282" s="81">
        <v>0.81</v>
      </c>
      <c r="G282" s="81">
        <v>0.41</v>
      </c>
      <c r="H282" s="62">
        <f t="shared" si="9"/>
        <v>-0.5</v>
      </c>
      <c r="I282" s="62">
        <f t="shared" si="10"/>
        <v>-0.49382716049382724</v>
      </c>
    </row>
    <row r="283" spans="1:9" ht="15.75" x14ac:dyDescent="0.2">
      <c r="A283" s="139" t="s">
        <v>306</v>
      </c>
      <c r="B283" s="108"/>
      <c r="C283" s="109"/>
      <c r="D283" s="60">
        <v>2743</v>
      </c>
      <c r="E283" s="60">
        <v>2650</v>
      </c>
      <c r="F283" s="82">
        <v>32.86</v>
      </c>
      <c r="G283" s="82">
        <v>31.74</v>
      </c>
      <c r="H283" s="63">
        <f t="shared" si="9"/>
        <v>-3.3904484141450975E-2</v>
      </c>
      <c r="I283" s="63">
        <f t="shared" si="10"/>
        <v>-3.4083992696287257E-2</v>
      </c>
    </row>
    <row r="284" spans="1:9" ht="15.75" x14ac:dyDescent="0.2">
      <c r="A284" s="138" t="s">
        <v>237</v>
      </c>
      <c r="B284" s="106"/>
      <c r="C284" s="107"/>
      <c r="D284" s="58">
        <v>10591</v>
      </c>
      <c r="E284" s="58">
        <v>11144</v>
      </c>
      <c r="F284" s="81">
        <v>126.87</v>
      </c>
      <c r="G284" s="81">
        <v>133.49</v>
      </c>
      <c r="H284" s="62">
        <f t="shared" si="9"/>
        <v>5.2214144084600234E-2</v>
      </c>
      <c r="I284" s="62">
        <f t="shared" si="10"/>
        <v>5.2179396232363784E-2</v>
      </c>
    </row>
    <row r="285" spans="1:9" ht="15.75" x14ac:dyDescent="0.2">
      <c r="A285" s="139" t="s">
        <v>321</v>
      </c>
      <c r="B285" s="108"/>
      <c r="C285" s="109"/>
      <c r="D285" s="60">
        <v>0</v>
      </c>
      <c r="E285" s="60">
        <v>0</v>
      </c>
      <c r="F285" s="82">
        <v>0</v>
      </c>
      <c r="G285" s="82">
        <v>0</v>
      </c>
      <c r="H285" s="63" t="str">
        <f t="shared" si="9"/>
        <v>N/A</v>
      </c>
      <c r="I285" s="63" t="str">
        <f t="shared" si="10"/>
        <v>N/A</v>
      </c>
    </row>
    <row r="286" spans="1:9" ht="15.75" x14ac:dyDescent="0.2">
      <c r="A286" s="138" t="s">
        <v>307</v>
      </c>
      <c r="B286" s="106"/>
      <c r="C286" s="107"/>
      <c r="D286" s="58">
        <v>806</v>
      </c>
      <c r="E286" s="58">
        <v>866</v>
      </c>
      <c r="F286" s="81">
        <v>9.65</v>
      </c>
      <c r="G286" s="81">
        <v>10.37</v>
      </c>
      <c r="H286" s="62">
        <f t="shared" si="9"/>
        <v>7.4441687344913188E-2</v>
      </c>
      <c r="I286" s="62">
        <f t="shared" si="10"/>
        <v>7.461139896373048E-2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19</v>
      </c>
      <c r="E288" s="58">
        <v>23</v>
      </c>
      <c r="F288" s="81">
        <v>0.23</v>
      </c>
      <c r="G288" s="81">
        <v>0.28000000000000003</v>
      </c>
      <c r="H288" s="62">
        <f t="shared" si="9"/>
        <v>0.21052631578947367</v>
      </c>
      <c r="I288" s="62">
        <f t="shared" si="10"/>
        <v>0.21739130434782616</v>
      </c>
    </row>
    <row r="289" spans="1:9" ht="15.75" x14ac:dyDescent="0.2">
      <c r="A289" s="139" t="s">
        <v>309</v>
      </c>
      <c r="B289" s="108"/>
      <c r="C289" s="109"/>
      <c r="D289" s="60">
        <v>1</v>
      </c>
      <c r="E289" s="60">
        <v>1</v>
      </c>
      <c r="F289" s="82">
        <v>0.01</v>
      </c>
      <c r="G289" s="82">
        <v>0.01</v>
      </c>
      <c r="H289" s="63">
        <f t="shared" si="9"/>
        <v>0</v>
      </c>
      <c r="I289" s="63">
        <f t="shared" si="10"/>
        <v>0</v>
      </c>
    </row>
    <row r="290" spans="1:9" ht="15.75" x14ac:dyDescent="0.2">
      <c r="A290" s="138" t="s">
        <v>310</v>
      </c>
      <c r="B290" s="106"/>
      <c r="C290" s="107"/>
      <c r="D290" s="58">
        <v>267</v>
      </c>
      <c r="E290" s="58">
        <v>265</v>
      </c>
      <c r="F290" s="81">
        <v>3.2</v>
      </c>
      <c r="G290" s="81">
        <v>3.17</v>
      </c>
      <c r="H290" s="62">
        <f t="shared" si="9"/>
        <v>-7.4906367041198685E-3</v>
      </c>
      <c r="I290" s="62">
        <f t="shared" si="10"/>
        <v>-9.3750000000000222E-3</v>
      </c>
    </row>
    <row r="291" spans="1:9" ht="15.75" x14ac:dyDescent="0.2">
      <c r="A291" s="139" t="s">
        <v>216</v>
      </c>
      <c r="B291" s="108"/>
      <c r="C291" s="109"/>
      <c r="D291" s="60">
        <v>10228</v>
      </c>
      <c r="E291" s="60">
        <v>10286</v>
      </c>
      <c r="F291" s="82">
        <v>122.52</v>
      </c>
      <c r="G291" s="82">
        <v>123.21</v>
      </c>
      <c r="H291" s="63">
        <f t="shared" si="9"/>
        <v>5.6707078607742822E-3</v>
      </c>
      <c r="I291" s="63">
        <f t="shared" si="10"/>
        <v>5.6317335945150759E-3</v>
      </c>
    </row>
    <row r="292" spans="1:9" ht="15.75" x14ac:dyDescent="0.2">
      <c r="A292" s="138" t="s">
        <v>311</v>
      </c>
      <c r="B292" s="106"/>
      <c r="C292" s="107"/>
      <c r="D292" s="58">
        <v>33</v>
      </c>
      <c r="E292" s="58">
        <v>51</v>
      </c>
      <c r="F292" s="81">
        <v>0.4</v>
      </c>
      <c r="G292" s="81">
        <v>0.61</v>
      </c>
      <c r="H292" s="62">
        <f t="shared" si="9"/>
        <v>0.54545454545454541</v>
      </c>
      <c r="I292" s="62">
        <f t="shared" si="10"/>
        <v>0.52499999999999991</v>
      </c>
    </row>
    <row r="293" spans="1:9" ht="15.75" x14ac:dyDescent="0.2">
      <c r="A293" s="139" t="s">
        <v>312</v>
      </c>
      <c r="B293" s="108"/>
      <c r="C293" s="109"/>
      <c r="D293" s="60">
        <v>428</v>
      </c>
      <c r="E293" s="60">
        <v>406</v>
      </c>
      <c r="F293" s="82">
        <v>5.13</v>
      </c>
      <c r="G293" s="82">
        <v>4.8600000000000003</v>
      </c>
      <c r="H293" s="63">
        <f t="shared" si="9"/>
        <v>-5.1401869158878455E-2</v>
      </c>
      <c r="I293" s="63">
        <f t="shared" si="10"/>
        <v>-5.2631578947368363E-2</v>
      </c>
    </row>
    <row r="294" spans="1:9" ht="15.75" x14ac:dyDescent="0.2">
      <c r="A294" s="138" t="s">
        <v>313</v>
      </c>
      <c r="B294" s="106"/>
      <c r="C294" s="107"/>
      <c r="D294" s="58">
        <v>6</v>
      </c>
      <c r="E294" s="58">
        <v>0</v>
      </c>
      <c r="F294" s="81">
        <v>7.0000000000000007E-2</v>
      </c>
      <c r="G294" s="81">
        <v>0</v>
      </c>
      <c r="H294" s="62">
        <f t="shared" si="9"/>
        <v>-1</v>
      </c>
      <c r="I294" s="62">
        <f t="shared" si="10"/>
        <v>-1</v>
      </c>
    </row>
    <row r="295" spans="1:9" ht="15.75" x14ac:dyDescent="0.2">
      <c r="A295" s="139" t="s">
        <v>314</v>
      </c>
      <c r="B295" s="108"/>
      <c r="C295" s="109"/>
      <c r="D295" s="60">
        <v>6</v>
      </c>
      <c r="E295" s="60">
        <v>4</v>
      </c>
      <c r="F295" s="82">
        <v>7.0000000000000007E-2</v>
      </c>
      <c r="G295" s="82">
        <v>0.05</v>
      </c>
      <c r="H295" s="63">
        <f t="shared" si="9"/>
        <v>-0.33333333333333337</v>
      </c>
      <c r="I295" s="63">
        <f t="shared" si="10"/>
        <v>-0.2857142857142857</v>
      </c>
    </row>
    <row r="296" spans="1:9" ht="15.75" x14ac:dyDescent="0.2">
      <c r="A296" s="138" t="s">
        <v>315</v>
      </c>
      <c r="B296" s="106"/>
      <c r="C296" s="107"/>
      <c r="D296" s="58">
        <v>111</v>
      </c>
      <c r="E296" s="58">
        <v>154</v>
      </c>
      <c r="F296" s="81">
        <v>1.33</v>
      </c>
      <c r="G296" s="81">
        <v>1.84</v>
      </c>
      <c r="H296" s="62">
        <f t="shared" si="9"/>
        <v>0.38738738738738743</v>
      </c>
      <c r="I296" s="62">
        <f t="shared" si="10"/>
        <v>0.38345864661654128</v>
      </c>
    </row>
    <row r="297" spans="1:9" ht="15.75" x14ac:dyDescent="0.2">
      <c r="A297" s="139" t="s">
        <v>316</v>
      </c>
      <c r="B297" s="108"/>
      <c r="C297" s="109"/>
      <c r="D297" s="60">
        <v>1444</v>
      </c>
      <c r="E297" s="60">
        <v>1317</v>
      </c>
      <c r="F297" s="82">
        <v>17.3</v>
      </c>
      <c r="G297" s="82">
        <v>15.78</v>
      </c>
      <c r="H297" s="63">
        <f t="shared" si="9"/>
        <v>-8.7950138504155118E-2</v>
      </c>
      <c r="I297" s="63">
        <f t="shared" si="10"/>
        <v>-8.7861271676300645E-2</v>
      </c>
    </row>
    <row r="298" spans="1:9" ht="15.75" x14ac:dyDescent="0.2">
      <c r="A298" s="138" t="s">
        <v>317</v>
      </c>
      <c r="B298" s="106"/>
      <c r="C298" s="107"/>
      <c r="D298" s="58">
        <v>1134</v>
      </c>
      <c r="E298" s="58">
        <v>1330</v>
      </c>
      <c r="F298" s="81">
        <v>13.58</v>
      </c>
      <c r="G298" s="81">
        <v>15.93</v>
      </c>
      <c r="H298" s="62">
        <f t="shared" si="9"/>
        <v>0.17283950617283961</v>
      </c>
      <c r="I298" s="62">
        <f t="shared" si="10"/>
        <v>0.17304860088365248</v>
      </c>
    </row>
    <row r="299" spans="1:9" ht="15.75" x14ac:dyDescent="0.2">
      <c r="A299" s="139" t="s">
        <v>318</v>
      </c>
      <c r="B299" s="108"/>
      <c r="C299" s="109"/>
      <c r="D299" s="60">
        <v>10995</v>
      </c>
      <c r="E299" s="60">
        <v>13774</v>
      </c>
      <c r="F299" s="82">
        <v>131.71</v>
      </c>
      <c r="G299" s="82">
        <v>164.99</v>
      </c>
      <c r="H299" s="63">
        <f t="shared" si="9"/>
        <v>0.25275125056844017</v>
      </c>
      <c r="I299" s="63">
        <f t="shared" si="10"/>
        <v>0.25267633437096659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1176775</v>
      </c>
      <c r="C384" s="166">
        <f>B384/B$403</f>
        <v>0.33702238634560649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508739</v>
      </c>
      <c r="C385" s="166">
        <f>B385/B$403</f>
        <v>0.14570026709190584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1456521</v>
      </c>
      <c r="C386" s="166">
        <f>B386/B$403</f>
        <v>0.41714022067301659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246726</v>
      </c>
      <c r="C387" s="166">
        <f>B387/B$403</f>
        <v>7.0661073946596514E-2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3152</v>
      </c>
      <c r="C388" s="166">
        <f>B388/B$403</f>
        <v>9.0271679952527175E-4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459763</v>
      </c>
      <c r="E389" s="166">
        <f>D389/D$403</f>
        <v>0.1323078410647178</v>
      </c>
      <c r="F389" s="165">
        <v>563220</v>
      </c>
      <c r="G389" s="166">
        <f>F389/F$403</f>
        <v>0.16251754749184483</v>
      </c>
      <c r="H389" s="165">
        <v>465405</v>
      </c>
      <c r="I389" s="166">
        <f t="shared" ref="I389:I396" si="11">H389/H$403</f>
        <v>0.16191288943562795</v>
      </c>
    </row>
    <row r="390" spans="1:9" ht="15.75" x14ac:dyDescent="0.25">
      <c r="A390" s="161" t="s">
        <v>345</v>
      </c>
      <c r="B390" s="167"/>
      <c r="C390" s="167"/>
      <c r="D390" s="165">
        <v>423356</v>
      </c>
      <c r="E390" s="166">
        <f t="shared" ref="E390:E397" si="12">D390/D$403</f>
        <v>0.12183085276934999</v>
      </c>
      <c r="F390" s="165">
        <v>513189</v>
      </c>
      <c r="G390" s="166">
        <f t="shared" ref="G390:G397" si="13">F390/F$403</f>
        <v>0.14808106544475047</v>
      </c>
      <c r="H390" s="165">
        <v>403084</v>
      </c>
      <c r="I390" s="166">
        <f t="shared" si="11"/>
        <v>0.14023161574385892</v>
      </c>
    </row>
    <row r="391" spans="1:9" ht="15.75" x14ac:dyDescent="0.25">
      <c r="A391" s="161" t="s">
        <v>346</v>
      </c>
      <c r="B391" s="167"/>
      <c r="C391" s="167"/>
      <c r="D391" s="165">
        <v>43345</v>
      </c>
      <c r="E391" s="166">
        <f t="shared" si="12"/>
        <v>1.2473564360225143E-2</v>
      </c>
      <c r="F391" s="165">
        <v>51960</v>
      </c>
      <c r="G391" s="166">
        <f t="shared" si="13"/>
        <v>1.499309642355786E-2</v>
      </c>
      <c r="H391" s="165">
        <v>29607</v>
      </c>
      <c r="I391" s="166">
        <f t="shared" si="11"/>
        <v>1.030017923640837E-2</v>
      </c>
    </row>
    <row r="392" spans="1:9" ht="15.75" x14ac:dyDescent="0.25">
      <c r="A392" s="161" t="s">
        <v>347</v>
      </c>
      <c r="B392" s="167"/>
      <c r="C392" s="167"/>
      <c r="D392" s="165">
        <v>119911</v>
      </c>
      <c r="E392" s="166">
        <f t="shared" si="12"/>
        <v>3.4507269027545438E-2</v>
      </c>
      <c r="F392" s="165">
        <v>159121</v>
      </c>
      <c r="G392" s="166">
        <f t="shared" si="13"/>
        <v>4.5914482217339306E-2</v>
      </c>
      <c r="H392" s="165">
        <v>103700</v>
      </c>
      <c r="I392" s="166">
        <f t="shared" si="11"/>
        <v>3.6076893532460158E-2</v>
      </c>
    </row>
    <row r="393" spans="1:9" ht="15.75" x14ac:dyDescent="0.25">
      <c r="A393" s="161" t="s">
        <v>348</v>
      </c>
      <c r="B393" s="167"/>
      <c r="C393" s="167"/>
      <c r="D393" s="165">
        <v>68510</v>
      </c>
      <c r="E393" s="166">
        <f t="shared" si="12"/>
        <v>1.9715397261945426E-2</v>
      </c>
      <c r="F393" s="165">
        <v>74559</v>
      </c>
      <c r="G393" s="166">
        <f t="shared" si="13"/>
        <v>2.151405458514339E-2</v>
      </c>
      <c r="H393" s="165">
        <v>44223</v>
      </c>
      <c r="I393" s="166">
        <f t="shared" si="11"/>
        <v>1.538503821297961E-2</v>
      </c>
    </row>
    <row r="394" spans="1:9" ht="15.75" x14ac:dyDescent="0.25">
      <c r="A394" s="161" t="s">
        <v>349</v>
      </c>
      <c r="B394" s="167"/>
      <c r="C394" s="167"/>
      <c r="D394" s="165">
        <v>646616</v>
      </c>
      <c r="E394" s="166">
        <f t="shared" si="12"/>
        <v>0.18607927771026281</v>
      </c>
      <c r="F394" s="165">
        <v>814099</v>
      </c>
      <c r="G394" s="166">
        <f t="shared" si="13"/>
        <v>0.23490886846270265</v>
      </c>
      <c r="H394" s="165">
        <v>910827</v>
      </c>
      <c r="I394" s="166">
        <f t="shared" si="11"/>
        <v>0.31687375800858331</v>
      </c>
    </row>
    <row r="395" spans="1:9" ht="15.75" x14ac:dyDescent="0.25">
      <c r="A395" s="161" t="s">
        <v>350</v>
      </c>
      <c r="B395" s="167"/>
      <c r="C395" s="167"/>
      <c r="D395" s="165">
        <v>721724</v>
      </c>
      <c r="E395" s="166">
        <f t="shared" si="12"/>
        <v>0.20769340787447527</v>
      </c>
      <c r="F395" s="165">
        <v>861603</v>
      </c>
      <c r="G395" s="166">
        <f t="shared" si="13"/>
        <v>0.24861618279112244</v>
      </c>
      <c r="H395" s="165">
        <v>672705</v>
      </c>
      <c r="I395" s="166">
        <f t="shared" si="11"/>
        <v>0.23403188682501072</v>
      </c>
    </row>
    <row r="396" spans="1:9" ht="15.75" x14ac:dyDescent="0.25">
      <c r="A396" s="161" t="s">
        <v>351</v>
      </c>
      <c r="B396" s="167"/>
      <c r="C396" s="167"/>
      <c r="D396" s="165">
        <v>46349</v>
      </c>
      <c r="E396" s="166">
        <f t="shared" si="12"/>
        <v>1.3338037479111204E-2</v>
      </c>
      <c r="F396" s="165">
        <v>69111</v>
      </c>
      <c r="G396" s="166">
        <f t="shared" si="13"/>
        <v>1.9942030156437782E-2</v>
      </c>
      <c r="H396" s="165">
        <v>70094</v>
      </c>
      <c r="I396" s="166">
        <f t="shared" si="11"/>
        <v>2.4385475171304363E-2</v>
      </c>
    </row>
    <row r="397" spans="1:9" ht="15.75" x14ac:dyDescent="0.25">
      <c r="A397" s="161" t="s">
        <v>352</v>
      </c>
      <c r="B397" s="167"/>
      <c r="C397" s="167"/>
      <c r="D397" s="165">
        <v>63436</v>
      </c>
      <c r="E397" s="166">
        <f t="shared" si="12"/>
        <v>1.8255231947289011E-2</v>
      </c>
      <c r="F397" s="165">
        <v>87914</v>
      </c>
      <c r="G397" s="166">
        <f t="shared" si="13"/>
        <v>2.5367649710944296E-2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28408</v>
      </c>
      <c r="I398" s="166">
        <f>H398/H$403</f>
        <v>9.8830510267129048E-3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67428</v>
      </c>
      <c r="I399" s="166">
        <f>H399/H$403</f>
        <v>2.3457982421472744E-2</v>
      </c>
    </row>
    <row r="400" spans="1:9" x14ac:dyDescent="0.2">
      <c r="A400" s="163" t="s">
        <v>53</v>
      </c>
      <c r="B400" s="167"/>
      <c r="C400" s="167"/>
      <c r="D400" s="165">
        <v>757825</v>
      </c>
      <c r="E400" s="166">
        <f>D400/D$403</f>
        <v>0.21808233732351179</v>
      </c>
      <c r="F400" s="165">
        <v>146525</v>
      </c>
      <c r="G400" s="166">
        <f>F400/F$403</f>
        <v>4.2279897102806302E-2</v>
      </c>
      <c r="H400" s="165">
        <v>4082</v>
      </c>
      <c r="I400" s="166">
        <f>H400/H$403</f>
        <v>1.42011455544361E-3</v>
      </c>
    </row>
    <row r="401" spans="1:9" x14ac:dyDescent="0.2">
      <c r="A401" s="163" t="s">
        <v>355</v>
      </c>
      <c r="B401" s="165">
        <v>2914</v>
      </c>
      <c r="C401" s="166">
        <f>B401/B$403</f>
        <v>8.3455480768294477E-4</v>
      </c>
      <c r="D401" s="165">
        <v>1659</v>
      </c>
      <c r="E401" s="166">
        <f>D401/D$403</f>
        <v>4.7741707863913974E-4</v>
      </c>
      <c r="F401" s="165">
        <v>1815</v>
      </c>
      <c r="G401" s="166">
        <f>F401/F$403</f>
        <v>5.2371959216238485E-4</v>
      </c>
      <c r="H401" s="165">
        <v>2280</v>
      </c>
      <c r="I401" s="166">
        <f>H401/H$403</f>
        <v>7.932046022565975E-4</v>
      </c>
    </row>
    <row r="402" spans="1:9" x14ac:dyDescent="0.2">
      <c r="A402" s="163" t="s">
        <v>356</v>
      </c>
      <c r="B402" s="165">
        <v>96855</v>
      </c>
      <c r="C402" s="166">
        <f>B402/B$403</f>
        <v>2.7738780335666305E-2</v>
      </c>
      <c r="D402" s="165">
        <v>122455</v>
      </c>
      <c r="E402" s="166">
        <f>D402/D$403</f>
        <v>3.5239366102926981E-2</v>
      </c>
      <c r="F402" s="165">
        <v>122479</v>
      </c>
      <c r="G402" s="166">
        <f>F402/F$403</f>
        <v>3.5341406021188279E-2</v>
      </c>
      <c r="H402" s="165">
        <v>72573</v>
      </c>
      <c r="I402" s="166">
        <f>H402/H$403</f>
        <v>2.5247911227880723E-2</v>
      </c>
    </row>
    <row r="403" spans="1:9" ht="15.75" x14ac:dyDescent="0.2">
      <c r="A403" s="140" t="s">
        <v>357</v>
      </c>
      <c r="B403" s="168">
        <f>SUM(B384:B388,B401:B402)</f>
        <v>3491682</v>
      </c>
      <c r="C403" s="169">
        <f>SUM(C384:C388,C401:C402)</f>
        <v>0.99999999999999989</v>
      </c>
      <c r="D403" s="168">
        <f>SUM(D389:D397,D400:D402)</f>
        <v>3474949</v>
      </c>
      <c r="E403" s="169">
        <f>SUM(E389:E397,E400:E402)</f>
        <v>1</v>
      </c>
      <c r="F403" s="168">
        <f>SUM(F389:F397,F400:F402)</f>
        <v>3465595</v>
      </c>
      <c r="G403" s="169">
        <f>SUM(G389:G397,G400:G402)</f>
        <v>1</v>
      </c>
      <c r="H403" s="168">
        <f>SUM(H389:H396,H398:H402)</f>
        <v>2874416</v>
      </c>
      <c r="I403" s="169">
        <f>SUM(I389:I396,I398:I402)</f>
        <v>1.0000000000000002</v>
      </c>
    </row>
    <row r="404" spans="1:9" x14ac:dyDescent="0.2">
      <c r="A404" s="163" t="s">
        <v>358</v>
      </c>
      <c r="B404" s="165">
        <v>5896959</v>
      </c>
      <c r="C404" s="170"/>
      <c r="D404" s="165">
        <v>5896429</v>
      </c>
      <c r="E404" s="170"/>
      <c r="F404" s="165">
        <v>5896959</v>
      </c>
      <c r="G404" s="170"/>
      <c r="H404" s="165">
        <v>5958230</v>
      </c>
      <c r="I404" s="170"/>
    </row>
    <row r="405" spans="1:9" ht="15.75" x14ac:dyDescent="0.2">
      <c r="A405" s="140" t="s">
        <v>359</v>
      </c>
      <c r="B405" s="171">
        <f>B403/B404</f>
        <v>0.59211569895602123</v>
      </c>
      <c r="C405" s="169"/>
      <c r="D405" s="171">
        <f>D403/D404</f>
        <v>0.58933110192626759</v>
      </c>
      <c r="E405" s="169"/>
      <c r="F405" s="171">
        <f>F403/F404</f>
        <v>0.58769189339793615</v>
      </c>
      <c r="G405" s="169"/>
      <c r="H405" s="171">
        <f>H403/H404</f>
        <v>0.48242783511210546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620325</v>
      </c>
      <c r="D429" s="177">
        <f t="shared" ref="D429:D434" si="14">C429/$B$58</f>
        <v>7.4457364164297477E-2</v>
      </c>
      <c r="E429" s="172">
        <v>275767</v>
      </c>
      <c r="F429" s="177">
        <f>E429/$C$58</f>
        <v>6.7627892216981539E-2</v>
      </c>
      <c r="G429" s="172">
        <v>344558</v>
      </c>
      <c r="H429" s="177">
        <f>G429/$D$58</f>
        <v>8.1004484001309954E-2</v>
      </c>
    </row>
    <row r="430" spans="1:8" x14ac:dyDescent="0.2">
      <c r="A430" s="258" t="s">
        <v>364</v>
      </c>
      <c r="B430" s="259"/>
      <c r="C430" s="165">
        <v>543216</v>
      </c>
      <c r="D430" s="178">
        <f t="shared" si="14"/>
        <v>6.5202001421630629E-2</v>
      </c>
      <c r="E430" s="165">
        <v>233442</v>
      </c>
      <c r="F430" s="178">
        <f t="shared" ref="F430:F441" si="15">E430/$C$58</f>
        <v>5.7248294447546678E-2</v>
      </c>
      <c r="G430" s="165">
        <v>309774</v>
      </c>
      <c r="H430" s="178">
        <f t="shared" ref="H430:H441" si="16">G430/$D$58</f>
        <v>7.2826876830669407E-2</v>
      </c>
    </row>
    <row r="431" spans="1:8" x14ac:dyDescent="0.2">
      <c r="A431" s="258" t="s">
        <v>365</v>
      </c>
      <c r="B431" s="259"/>
      <c r="C431" s="165">
        <v>77109</v>
      </c>
      <c r="D431" s="178">
        <f t="shared" si="14"/>
        <v>9.2553627426668512E-3</v>
      </c>
      <c r="E431" s="165">
        <v>42325</v>
      </c>
      <c r="F431" s="178">
        <f t="shared" si="15"/>
        <v>1.0379597769434862E-2</v>
      </c>
      <c r="G431" s="165">
        <v>34784</v>
      </c>
      <c r="H431" s="178">
        <f t="shared" si="16"/>
        <v>8.1776071706405468E-3</v>
      </c>
    </row>
    <row r="432" spans="1:8" ht="15.75" x14ac:dyDescent="0.25">
      <c r="A432" s="256" t="s">
        <v>366</v>
      </c>
      <c r="B432" s="257"/>
      <c r="C432" s="172">
        <v>25551</v>
      </c>
      <c r="D432" s="177">
        <f t="shared" si="14"/>
        <v>3.0668764143988473E-3</v>
      </c>
      <c r="E432" s="172">
        <v>15382</v>
      </c>
      <c r="F432" s="177">
        <f t="shared" si="15"/>
        <v>3.7722143624204854E-3</v>
      </c>
      <c r="G432" s="172">
        <v>10169</v>
      </c>
      <c r="H432" s="177">
        <f t="shared" si="16"/>
        <v>2.39069938242421E-3</v>
      </c>
    </row>
    <row r="433" spans="1:8" x14ac:dyDescent="0.2">
      <c r="A433" s="258" t="s">
        <v>364</v>
      </c>
      <c r="B433" s="259"/>
      <c r="C433" s="165">
        <v>1109</v>
      </c>
      <c r="D433" s="178">
        <f t="shared" si="14"/>
        <v>1.3311283094862516E-4</v>
      </c>
      <c r="E433" s="165">
        <v>684</v>
      </c>
      <c r="F433" s="178">
        <f t="shared" si="15"/>
        <v>1.6774116655152854E-4</v>
      </c>
      <c r="G433" s="165">
        <v>425</v>
      </c>
      <c r="H433" s="178">
        <f t="shared" si="16"/>
        <v>9.9916140970625361E-5</v>
      </c>
    </row>
    <row r="434" spans="1:8" x14ac:dyDescent="0.2">
      <c r="A434" s="258" t="s">
        <v>365</v>
      </c>
      <c r="B434" s="259"/>
      <c r="C434" s="165">
        <v>24442</v>
      </c>
      <c r="D434" s="178">
        <f t="shared" si="14"/>
        <v>2.933763583450222E-3</v>
      </c>
      <c r="E434" s="165">
        <v>14698</v>
      </c>
      <c r="F434" s="178">
        <f t="shared" si="15"/>
        <v>3.6044731958689569E-3</v>
      </c>
      <c r="G434" s="165">
        <v>9744</v>
      </c>
      <c r="H434" s="178">
        <f t="shared" si="16"/>
        <v>2.2907832414535848E-3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3913</v>
      </c>
      <c r="D436" s="177">
        <f t="shared" ref="D436:D441" si="17">C436/$B$58</f>
        <v>4.696758408493871E-4</v>
      </c>
      <c r="E436" s="172">
        <v>1556</v>
      </c>
      <c r="F436" s="177">
        <f t="shared" si="15"/>
        <v>3.8158663034236609E-4</v>
      </c>
      <c r="G436" s="172">
        <v>2357</v>
      </c>
      <c r="H436" s="177">
        <f t="shared" si="16"/>
        <v>5.5412316298297402E-4</v>
      </c>
    </row>
    <row r="437" spans="1:8" x14ac:dyDescent="0.2">
      <c r="A437" s="258" t="s">
        <v>364</v>
      </c>
      <c r="B437" s="259"/>
      <c r="C437" s="165">
        <v>3108</v>
      </c>
      <c r="D437" s="178">
        <f t="shared" si="17"/>
        <v>3.7305200954763484E-4</v>
      </c>
      <c r="E437" s="165">
        <v>1171</v>
      </c>
      <c r="F437" s="178">
        <f t="shared" si="15"/>
        <v>2.8717091525122795E-4</v>
      </c>
      <c r="G437" s="165">
        <v>1937</v>
      </c>
      <c r="H437" s="178">
        <f t="shared" si="16"/>
        <v>4.5538250602376781E-4</v>
      </c>
    </row>
    <row r="438" spans="1:8" x14ac:dyDescent="0.2">
      <c r="A438" s="258" t="s">
        <v>365</v>
      </c>
      <c r="B438" s="259"/>
      <c r="C438" s="165">
        <v>805</v>
      </c>
      <c r="D438" s="178">
        <f t="shared" si="17"/>
        <v>9.6623831301752262E-5</v>
      </c>
      <c r="E438" s="165">
        <v>385</v>
      </c>
      <c r="F438" s="178">
        <f t="shared" si="15"/>
        <v>9.4415715091138142E-5</v>
      </c>
      <c r="G438" s="165">
        <v>420</v>
      </c>
      <c r="H438" s="178">
        <f t="shared" si="16"/>
        <v>9.874065695920624E-5</v>
      </c>
    </row>
    <row r="439" spans="1:8" ht="15.75" x14ac:dyDescent="0.25">
      <c r="A439" s="256" t="s">
        <v>366</v>
      </c>
      <c r="B439" s="257"/>
      <c r="C439" s="172">
        <v>29</v>
      </c>
      <c r="D439" s="177">
        <f t="shared" si="17"/>
        <v>3.4808585189451127E-6</v>
      </c>
      <c r="E439" s="172">
        <v>19</v>
      </c>
      <c r="F439" s="177">
        <f t="shared" si="15"/>
        <v>4.6594768486535705E-6</v>
      </c>
      <c r="G439" s="172">
        <v>10</v>
      </c>
      <c r="H439" s="177">
        <f t="shared" si="16"/>
        <v>2.3509680228382436E-6</v>
      </c>
    </row>
    <row r="440" spans="1:8" x14ac:dyDescent="0.2">
      <c r="A440" s="258" t="s">
        <v>364</v>
      </c>
      <c r="B440" s="259"/>
      <c r="C440" s="175">
        <v>0</v>
      </c>
      <c r="D440" s="178">
        <f t="shared" si="17"/>
        <v>0</v>
      </c>
      <c r="E440" s="175">
        <v>0</v>
      </c>
      <c r="F440" s="178">
        <f t="shared" si="15"/>
        <v>0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29</v>
      </c>
      <c r="D441" s="178">
        <f t="shared" si="17"/>
        <v>3.4808585189451127E-6</v>
      </c>
      <c r="E441" s="165">
        <v>19</v>
      </c>
      <c r="F441" s="178">
        <f t="shared" si="15"/>
        <v>4.6594768486535705E-6</v>
      </c>
      <c r="G441" s="165">
        <v>10</v>
      </c>
      <c r="H441" s="178">
        <f t="shared" si="16"/>
        <v>2.3509680228382436E-6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943</v>
      </c>
      <c r="D467" s="60">
        <v>949</v>
      </c>
      <c r="E467" s="60">
        <v>948</v>
      </c>
      <c r="F467" s="60">
        <v>948</v>
      </c>
      <c r="G467" s="60">
        <v>947</v>
      </c>
      <c r="H467" s="60">
        <v>945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4164</v>
      </c>
      <c r="D469" s="60">
        <v>4177</v>
      </c>
      <c r="E469" s="60">
        <v>4165</v>
      </c>
      <c r="F469" s="60">
        <v>4189</v>
      </c>
      <c r="G469" s="60">
        <v>4203</v>
      </c>
      <c r="H469" s="60">
        <v>4213</v>
      </c>
    </row>
    <row r="470" spans="1:8" x14ac:dyDescent="0.2">
      <c r="A470" s="138" t="s">
        <v>441</v>
      </c>
      <c r="B470" s="106"/>
      <c r="C470" s="58">
        <v>919</v>
      </c>
      <c r="D470" s="58">
        <v>923</v>
      </c>
      <c r="E470" s="58">
        <v>929</v>
      </c>
      <c r="F470" s="58">
        <v>935</v>
      </c>
      <c r="G470" s="58">
        <v>941</v>
      </c>
      <c r="H470" s="58">
        <v>944</v>
      </c>
    </row>
    <row r="471" spans="1:8" x14ac:dyDescent="0.2">
      <c r="A471" s="139" t="s">
        <v>442</v>
      </c>
      <c r="B471" s="108"/>
      <c r="C471" s="60">
        <v>48</v>
      </c>
      <c r="D471" s="60">
        <v>48</v>
      </c>
      <c r="E471" s="60">
        <v>48</v>
      </c>
      <c r="F471" s="60">
        <v>50</v>
      </c>
      <c r="G471" s="60">
        <v>50</v>
      </c>
      <c r="H471" s="60">
        <v>50</v>
      </c>
    </row>
    <row r="472" spans="1:8" x14ac:dyDescent="0.2">
      <c r="A472" s="138" t="s">
        <v>443</v>
      </c>
      <c r="B472" s="106"/>
      <c r="C472" s="58">
        <v>3198</v>
      </c>
      <c r="D472" s="58">
        <v>3206</v>
      </c>
      <c r="E472" s="58">
        <v>3188</v>
      </c>
      <c r="F472" s="58">
        <v>3204</v>
      </c>
      <c r="G472" s="58">
        <v>3212</v>
      </c>
      <c r="H472" s="58">
        <v>3219</v>
      </c>
    </row>
    <row r="473" spans="1:8" x14ac:dyDescent="0.2">
      <c r="A473" s="139" t="s">
        <v>444</v>
      </c>
      <c r="B473" s="108"/>
      <c r="C473" s="60">
        <v>12742380</v>
      </c>
      <c r="D473" s="60">
        <v>12047060</v>
      </c>
      <c r="E473" s="60">
        <v>13067423</v>
      </c>
      <c r="F473" s="60">
        <v>12309194</v>
      </c>
      <c r="G473" s="60">
        <v>12648404</v>
      </c>
      <c r="H473" s="60">
        <v>12776431</v>
      </c>
    </row>
    <row r="474" spans="1:8" x14ac:dyDescent="0.2">
      <c r="A474" s="138" t="s">
        <v>445</v>
      </c>
      <c r="B474" s="106"/>
      <c r="C474" s="58">
        <v>0</v>
      </c>
      <c r="D474" s="58">
        <v>79263</v>
      </c>
      <c r="E474" s="58">
        <v>78600</v>
      </c>
      <c r="F474" s="58">
        <v>79423</v>
      </c>
      <c r="G474" s="58">
        <v>82380</v>
      </c>
      <c r="H474" s="58">
        <v>81983</v>
      </c>
    </row>
    <row r="475" spans="1:8" x14ac:dyDescent="0.2">
      <c r="A475" s="139" t="s">
        <v>446</v>
      </c>
      <c r="B475" s="108"/>
      <c r="C475" s="60">
        <v>46522</v>
      </c>
      <c r="D475" s="60">
        <v>47839</v>
      </c>
      <c r="E475" s="60">
        <v>48453</v>
      </c>
      <c r="F475" s="60">
        <v>49271</v>
      </c>
      <c r="G475" s="60">
        <v>49887</v>
      </c>
      <c r="H475" s="60">
        <v>51008</v>
      </c>
    </row>
    <row r="476" spans="1:8" x14ac:dyDescent="0.2">
      <c r="A476" s="138" t="s">
        <v>447</v>
      </c>
      <c r="B476" s="106"/>
      <c r="C476" s="58">
        <v>11312960</v>
      </c>
      <c r="D476" s="58">
        <v>10986382</v>
      </c>
      <c r="E476" s="58">
        <v>11505980</v>
      </c>
      <c r="F476" s="58">
        <v>11906258</v>
      </c>
      <c r="G476" s="58">
        <v>11546918</v>
      </c>
      <c r="H476" s="58">
        <v>12407972</v>
      </c>
    </row>
    <row r="477" spans="1:8" x14ac:dyDescent="0.2">
      <c r="A477" s="139" t="s">
        <v>448</v>
      </c>
      <c r="B477" s="108"/>
      <c r="C477" s="60">
        <v>7660996</v>
      </c>
      <c r="D477" s="60">
        <v>0</v>
      </c>
      <c r="E477" s="60">
        <v>7730837</v>
      </c>
      <c r="F477" s="60">
        <v>7783799</v>
      </c>
      <c r="G477" s="60">
        <v>7846142</v>
      </c>
      <c r="H477" s="60">
        <v>7888160</v>
      </c>
    </row>
    <row r="478" spans="1:8" x14ac:dyDescent="0.2">
      <c r="A478" s="138" t="s">
        <v>449</v>
      </c>
      <c r="B478" s="106"/>
      <c r="C478" s="58">
        <v>7660996</v>
      </c>
      <c r="D478" s="58">
        <v>0</v>
      </c>
      <c r="E478" s="58">
        <v>7730837</v>
      </c>
      <c r="F478" s="58">
        <v>7783799</v>
      </c>
      <c r="G478" s="58">
        <v>7846142</v>
      </c>
      <c r="H478" s="58">
        <v>7888160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2318677</v>
      </c>
      <c r="D481" s="60">
        <v>0</v>
      </c>
      <c r="E481" s="60">
        <v>2293698</v>
      </c>
      <c r="F481" s="60">
        <v>2314590</v>
      </c>
      <c r="G481" s="60">
        <v>2330070</v>
      </c>
      <c r="H481" s="60">
        <v>2343039</v>
      </c>
    </row>
    <row r="482" spans="1:8" x14ac:dyDescent="0.2">
      <c r="A482" s="138" t="s">
        <v>453</v>
      </c>
      <c r="B482" s="106"/>
      <c r="C482" s="58">
        <v>2251637</v>
      </c>
      <c r="D482" s="58">
        <v>0</v>
      </c>
      <c r="E482" s="58">
        <v>2293698</v>
      </c>
      <c r="F482" s="58">
        <v>2314590</v>
      </c>
      <c r="G482" s="58">
        <v>2330070</v>
      </c>
      <c r="H482" s="58">
        <v>2343039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67040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6.3626723223753068E-3</v>
      </c>
      <c r="D487" s="186">
        <f t="shared" ref="D487:G488" si="18">IF(D467&gt;0,E467/D467-1,0)</f>
        <v>-1.0537407797681642E-3</v>
      </c>
      <c r="E487" s="186">
        <f t="shared" si="18"/>
        <v>0</v>
      </c>
      <c r="F487" s="186">
        <f t="shared" si="18"/>
        <v>-1.0548523206751481E-3</v>
      </c>
      <c r="G487" s="186">
        <f t="shared" si="18"/>
        <v>-2.1119324181626542E-3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3.1219980787704493E-3</v>
      </c>
      <c r="D489" s="186">
        <f t="shared" si="19"/>
        <v>-2.8728752693321091E-3</v>
      </c>
      <c r="E489" s="186">
        <f t="shared" si="19"/>
        <v>5.7623049219688305E-3</v>
      </c>
      <c r="F489" s="186">
        <f t="shared" si="19"/>
        <v>3.3420864168058895E-3</v>
      </c>
      <c r="G489" s="186">
        <f t="shared" si="19"/>
        <v>2.3792529145847396E-3</v>
      </c>
    </row>
    <row r="490" spans="1:8" x14ac:dyDescent="0.2">
      <c r="A490" s="138" t="s">
        <v>441</v>
      </c>
      <c r="B490" s="106"/>
      <c r="C490" s="187">
        <f t="shared" si="19"/>
        <v>4.3525571273121955E-3</v>
      </c>
      <c r="D490" s="187">
        <f t="shared" si="19"/>
        <v>6.50054171180936E-3</v>
      </c>
      <c r="E490" s="187">
        <f t="shared" si="19"/>
        <v>6.4585575888052027E-3</v>
      </c>
      <c r="F490" s="187">
        <f t="shared" si="19"/>
        <v>6.4171122994651775E-3</v>
      </c>
      <c r="G490" s="187">
        <f t="shared" si="19"/>
        <v>3.1880977683316214E-3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4.1666666666666741E-2</v>
      </c>
      <c r="F491" s="186">
        <f t="shared" si="19"/>
        <v>0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2.5015634771732298E-3</v>
      </c>
      <c r="D492" s="187">
        <f t="shared" si="19"/>
        <v>-5.6144728633811258E-3</v>
      </c>
      <c r="E492" s="187">
        <f t="shared" si="19"/>
        <v>5.0188205771644068E-3</v>
      </c>
      <c r="F492" s="187">
        <f t="shared" si="19"/>
        <v>2.4968789013732895E-3</v>
      </c>
      <c r="G492" s="187">
        <f t="shared" si="19"/>
        <v>2.1793275217931729E-3</v>
      </c>
    </row>
    <row r="493" spans="1:8" x14ac:dyDescent="0.2">
      <c r="A493" s="139" t="s">
        <v>444</v>
      </c>
      <c r="B493" s="108"/>
      <c r="C493" s="186">
        <f t="shared" si="19"/>
        <v>-5.4567514075078649E-2</v>
      </c>
      <c r="D493" s="186">
        <f t="shared" si="19"/>
        <v>8.4698092314639428E-2</v>
      </c>
      <c r="E493" s="186">
        <f t="shared" si="19"/>
        <v>-5.8024370987301732E-2</v>
      </c>
      <c r="F493" s="186">
        <f t="shared" si="19"/>
        <v>2.7557450146614038E-2</v>
      </c>
      <c r="G493" s="186">
        <f t="shared" si="19"/>
        <v>1.0121988513333458E-2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-8.3645584951363983E-3</v>
      </c>
      <c r="E494" s="187">
        <f t="shared" si="19"/>
        <v>1.0470737913486072E-2</v>
      </c>
      <c r="F494" s="187">
        <f t="shared" si="19"/>
        <v>3.7231028795185361E-2</v>
      </c>
      <c r="G494" s="187">
        <f t="shared" si="19"/>
        <v>-4.8191308570041391E-3</v>
      </c>
    </row>
    <row r="495" spans="1:8" x14ac:dyDescent="0.2">
      <c r="A495" s="139" t="s">
        <v>446</v>
      </c>
      <c r="B495" s="108"/>
      <c r="C495" s="186">
        <f t="shared" si="19"/>
        <v>2.8309187051287488E-2</v>
      </c>
      <c r="D495" s="186">
        <f t="shared" si="19"/>
        <v>1.2834716444741767E-2</v>
      </c>
      <c r="E495" s="186">
        <f t="shared" si="19"/>
        <v>1.6882339586816064E-2</v>
      </c>
      <c r="F495" s="186">
        <f t="shared" si="19"/>
        <v>1.2502283290373617E-2</v>
      </c>
      <c r="G495" s="186">
        <f t="shared" si="19"/>
        <v>2.2470783971776154E-2</v>
      </c>
    </row>
    <row r="496" spans="1:8" x14ac:dyDescent="0.2">
      <c r="A496" s="138" t="s">
        <v>447</v>
      </c>
      <c r="B496" s="106"/>
      <c r="C496" s="187">
        <f t="shared" si="19"/>
        <v>-2.8867599637937391E-2</v>
      </c>
      <c r="D496" s="187">
        <f t="shared" si="19"/>
        <v>4.7294732697261033E-2</v>
      </c>
      <c r="E496" s="187">
        <f t="shared" si="19"/>
        <v>3.4788692488601614E-2</v>
      </c>
      <c r="F496" s="187">
        <f t="shared" si="19"/>
        <v>-3.0180767122634178E-2</v>
      </c>
      <c r="G496" s="187">
        <f t="shared" si="19"/>
        <v>7.4570028123521759E-2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6.8507459153517303E-3</v>
      </c>
      <c r="F497" s="186">
        <f t="shared" si="19"/>
        <v>8.0093280928759114E-3</v>
      </c>
      <c r="G497" s="186">
        <f t="shared" si="19"/>
        <v>5.3552433794850085E-3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6.8507459153517303E-3</v>
      </c>
      <c r="F498" s="187">
        <f t="shared" si="19"/>
        <v>8.0093280928759114E-3</v>
      </c>
      <c r="G498" s="187">
        <f t="shared" si="19"/>
        <v>5.3552433794850085E-3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9.1084353737937995E-3</v>
      </c>
      <c r="F501" s="186">
        <f t="shared" si="19"/>
        <v>6.6880095394865613E-3</v>
      </c>
      <c r="G501" s="186">
        <f t="shared" si="19"/>
        <v>5.5659272039036978E-3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9.1084353737937995E-3</v>
      </c>
      <c r="F502" s="187">
        <f t="shared" si="19"/>
        <v>6.6880095394865613E-3</v>
      </c>
      <c r="G502" s="187">
        <f t="shared" si="19"/>
        <v>5.5659272039036978E-3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472070934</v>
      </c>
      <c r="D508" s="205">
        <v>490362757</v>
      </c>
      <c r="E508" s="205">
        <v>484208057</v>
      </c>
      <c r="F508" s="205">
        <v>478580796</v>
      </c>
      <c r="G508" s="205">
        <v>483015934</v>
      </c>
      <c r="H508" s="205">
        <v>483128205</v>
      </c>
    </row>
    <row r="509" spans="1:9" x14ac:dyDescent="0.2">
      <c r="A509" s="208" t="s">
        <v>458</v>
      </c>
      <c r="B509" s="273"/>
      <c r="C509" s="206">
        <v>289209396</v>
      </c>
      <c r="D509" s="206">
        <v>295741911</v>
      </c>
      <c r="E509" s="206">
        <v>302077495</v>
      </c>
      <c r="F509" s="206">
        <v>299903951</v>
      </c>
      <c r="G509" s="206">
        <v>296028207</v>
      </c>
      <c r="H509" s="206">
        <v>295860328</v>
      </c>
    </row>
    <row r="510" spans="1:9" x14ac:dyDescent="0.2">
      <c r="A510" s="208" t="s">
        <v>459</v>
      </c>
      <c r="B510" s="273"/>
      <c r="C510" s="206">
        <v>41448738</v>
      </c>
      <c r="D510" s="206">
        <v>42056613</v>
      </c>
      <c r="E510" s="206">
        <v>43287998</v>
      </c>
      <c r="F510" s="206">
        <v>42072853</v>
      </c>
      <c r="G510" s="206">
        <v>44086514</v>
      </c>
      <c r="H510" s="206">
        <v>41724485</v>
      </c>
    </row>
    <row r="511" spans="1:9" x14ac:dyDescent="0.2">
      <c r="A511" s="208" t="s">
        <v>460</v>
      </c>
      <c r="B511" s="273"/>
      <c r="C511" s="206">
        <v>141412800</v>
      </c>
      <c r="D511" s="206">
        <v>152564233</v>
      </c>
      <c r="E511" s="206">
        <v>138842564</v>
      </c>
      <c r="F511" s="206">
        <v>136603992</v>
      </c>
      <c r="G511" s="206">
        <v>142901213</v>
      </c>
      <c r="H511" s="206">
        <v>145543392</v>
      </c>
    </row>
    <row r="512" spans="1:9" ht="15.75" x14ac:dyDescent="0.25">
      <c r="A512" s="276" t="s">
        <v>461</v>
      </c>
      <c r="B512" s="257"/>
      <c r="C512" s="205">
        <v>471553347</v>
      </c>
      <c r="D512" s="205">
        <v>489869196</v>
      </c>
      <c r="E512" s="205">
        <v>483695066</v>
      </c>
      <c r="F512" s="205">
        <v>478041077</v>
      </c>
      <c r="G512" s="205">
        <v>482441653</v>
      </c>
      <c r="H512" s="205">
        <v>482455011</v>
      </c>
    </row>
    <row r="513" spans="1:8" x14ac:dyDescent="0.2">
      <c r="A513" s="208" t="s">
        <v>458</v>
      </c>
      <c r="B513" s="273"/>
      <c r="C513" s="206">
        <v>288892990</v>
      </c>
      <c r="D513" s="206">
        <v>295453164</v>
      </c>
      <c r="E513" s="206">
        <v>301766651</v>
      </c>
      <c r="F513" s="206">
        <v>299568229</v>
      </c>
      <c r="G513" s="206">
        <v>295655062</v>
      </c>
      <c r="H513" s="206">
        <v>295380373</v>
      </c>
    </row>
    <row r="514" spans="1:8" x14ac:dyDescent="0.2">
      <c r="A514" s="208" t="s">
        <v>459</v>
      </c>
      <c r="B514" s="273"/>
      <c r="C514" s="206">
        <v>41247557</v>
      </c>
      <c r="D514" s="206">
        <v>41851799</v>
      </c>
      <c r="E514" s="206">
        <v>43085851</v>
      </c>
      <c r="F514" s="206">
        <v>41868856</v>
      </c>
      <c r="G514" s="206">
        <v>43885378</v>
      </c>
      <c r="H514" s="206">
        <v>41531246</v>
      </c>
    </row>
    <row r="515" spans="1:8" x14ac:dyDescent="0.2">
      <c r="A515" s="208" t="s">
        <v>460</v>
      </c>
      <c r="B515" s="273"/>
      <c r="C515" s="206">
        <v>141412800</v>
      </c>
      <c r="D515" s="206">
        <v>152564233</v>
      </c>
      <c r="E515" s="206">
        <v>138842564</v>
      </c>
      <c r="F515" s="206">
        <v>136603992</v>
      </c>
      <c r="G515" s="206">
        <v>142901213</v>
      </c>
      <c r="H515" s="206">
        <v>145543392</v>
      </c>
    </row>
    <row r="516" spans="1:8" ht="15.75" x14ac:dyDescent="0.25">
      <c r="A516" s="276" t="s">
        <v>462</v>
      </c>
      <c r="B516" s="257"/>
      <c r="C516" s="205">
        <v>517587</v>
      </c>
      <c r="D516" s="205">
        <v>493561</v>
      </c>
      <c r="E516" s="205">
        <v>512991</v>
      </c>
      <c r="F516" s="205">
        <v>539719</v>
      </c>
      <c r="G516" s="205">
        <v>574281</v>
      </c>
      <c r="H516" s="205">
        <v>673194</v>
      </c>
    </row>
    <row r="517" spans="1:8" x14ac:dyDescent="0.2">
      <c r="A517" s="208" t="s">
        <v>458</v>
      </c>
      <c r="B517" s="273"/>
      <c r="C517" s="206">
        <v>316406</v>
      </c>
      <c r="D517" s="206">
        <v>288747</v>
      </c>
      <c r="E517" s="206">
        <v>310844</v>
      </c>
      <c r="F517" s="206">
        <v>335722</v>
      </c>
      <c r="G517" s="206">
        <v>373145</v>
      </c>
      <c r="H517" s="206">
        <v>479955</v>
      </c>
    </row>
    <row r="518" spans="1:8" x14ac:dyDescent="0.2">
      <c r="A518" s="208" t="s">
        <v>459</v>
      </c>
      <c r="B518" s="273"/>
      <c r="C518" s="206">
        <v>201181</v>
      </c>
      <c r="D518" s="206">
        <v>204814</v>
      </c>
      <c r="E518" s="206">
        <v>202147</v>
      </c>
      <c r="F518" s="206">
        <v>203997</v>
      </c>
      <c r="G518" s="206">
        <v>201136</v>
      </c>
      <c r="H518" s="206">
        <v>193239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24290</v>
      </c>
      <c r="D521" s="200">
        <v>24436</v>
      </c>
      <c r="E521" s="200">
        <v>24525</v>
      </c>
      <c r="F521" s="200">
        <v>26253</v>
      </c>
      <c r="G521" s="200">
        <v>26453</v>
      </c>
      <c r="H521" s="200">
        <v>26495</v>
      </c>
    </row>
    <row r="522" spans="1:8" x14ac:dyDescent="0.2">
      <c r="A522" s="208" t="s">
        <v>458</v>
      </c>
      <c r="B522" s="273"/>
      <c r="C522" s="201">
        <v>9111</v>
      </c>
      <c r="D522" s="201">
        <v>9115</v>
      </c>
      <c r="E522" s="201">
        <v>9163</v>
      </c>
      <c r="F522" s="201">
        <v>9161</v>
      </c>
      <c r="G522" s="201">
        <v>9216</v>
      </c>
      <c r="H522" s="201">
        <v>9222</v>
      </c>
    </row>
    <row r="523" spans="1:8" x14ac:dyDescent="0.2">
      <c r="A523" s="208" t="s">
        <v>459</v>
      </c>
      <c r="B523" s="273"/>
      <c r="C523" s="201">
        <v>5936</v>
      </c>
      <c r="D523" s="201">
        <v>5970</v>
      </c>
      <c r="E523" s="201">
        <v>5930</v>
      </c>
      <c r="F523" s="201">
        <v>5948</v>
      </c>
      <c r="G523" s="201">
        <v>5999</v>
      </c>
      <c r="H523" s="201">
        <v>5962</v>
      </c>
    </row>
    <row r="524" spans="1:8" x14ac:dyDescent="0.2">
      <c r="A524" s="208" t="s">
        <v>460</v>
      </c>
      <c r="B524" s="273"/>
      <c r="C524" s="201">
        <v>9243</v>
      </c>
      <c r="D524" s="201">
        <v>9351</v>
      </c>
      <c r="E524" s="201">
        <v>9432</v>
      </c>
      <c r="F524" s="201">
        <v>11144</v>
      </c>
      <c r="G524" s="201">
        <v>11238</v>
      </c>
      <c r="H524" s="201">
        <v>11311</v>
      </c>
    </row>
    <row r="525" spans="1:8" ht="15.75" x14ac:dyDescent="0.25">
      <c r="A525" s="276" t="s">
        <v>461</v>
      </c>
      <c r="B525" s="257"/>
      <c r="C525" s="200">
        <v>14023</v>
      </c>
      <c r="D525" s="200">
        <v>14108</v>
      </c>
      <c r="E525" s="200">
        <v>14168</v>
      </c>
      <c r="F525" s="200">
        <v>14300</v>
      </c>
      <c r="G525" s="200">
        <v>14441</v>
      </c>
      <c r="H525" s="200">
        <v>14453</v>
      </c>
    </row>
    <row r="526" spans="1:8" x14ac:dyDescent="0.2">
      <c r="A526" s="208" t="s">
        <v>458</v>
      </c>
      <c r="B526" s="273"/>
      <c r="C526" s="201">
        <v>5602</v>
      </c>
      <c r="D526" s="201">
        <v>5613</v>
      </c>
      <c r="E526" s="201">
        <v>5658</v>
      </c>
      <c r="F526" s="201">
        <v>5691</v>
      </c>
      <c r="G526" s="201">
        <v>5748</v>
      </c>
      <c r="H526" s="201">
        <v>5759</v>
      </c>
    </row>
    <row r="527" spans="1:8" x14ac:dyDescent="0.2">
      <c r="A527" s="208" t="s">
        <v>459</v>
      </c>
      <c r="B527" s="273"/>
      <c r="C527" s="201">
        <v>4195</v>
      </c>
      <c r="D527" s="201">
        <v>4212</v>
      </c>
      <c r="E527" s="201">
        <v>4196</v>
      </c>
      <c r="F527" s="201">
        <v>4212</v>
      </c>
      <c r="G527" s="201">
        <v>4226</v>
      </c>
      <c r="H527" s="201">
        <v>4189</v>
      </c>
    </row>
    <row r="528" spans="1:8" x14ac:dyDescent="0.2">
      <c r="A528" s="208" t="s">
        <v>460</v>
      </c>
      <c r="B528" s="273"/>
      <c r="C528" s="201">
        <v>4226</v>
      </c>
      <c r="D528" s="201">
        <v>4283</v>
      </c>
      <c r="E528" s="201">
        <v>4314</v>
      </c>
      <c r="F528" s="201">
        <v>4397</v>
      </c>
      <c r="G528" s="201">
        <v>4467</v>
      </c>
      <c r="H528" s="201">
        <v>4505</v>
      </c>
    </row>
    <row r="529" spans="1:8" ht="15.75" x14ac:dyDescent="0.25">
      <c r="A529" s="276" t="s">
        <v>462</v>
      </c>
      <c r="B529" s="257"/>
      <c r="C529" s="200">
        <v>10267</v>
      </c>
      <c r="D529" s="200">
        <v>10328</v>
      </c>
      <c r="E529" s="200">
        <v>10357</v>
      </c>
      <c r="F529" s="200">
        <v>11953</v>
      </c>
      <c r="G529" s="200">
        <v>12012</v>
      </c>
      <c r="H529" s="200">
        <v>12042</v>
      </c>
    </row>
    <row r="530" spans="1:8" x14ac:dyDescent="0.2">
      <c r="A530" s="208" t="s">
        <v>458</v>
      </c>
      <c r="B530" s="273"/>
      <c r="C530" s="201">
        <v>3509</v>
      </c>
      <c r="D530" s="201">
        <v>3502</v>
      </c>
      <c r="E530" s="201">
        <v>3505</v>
      </c>
      <c r="F530" s="201">
        <v>3470</v>
      </c>
      <c r="G530" s="201">
        <v>3468</v>
      </c>
      <c r="H530" s="201">
        <v>3463</v>
      </c>
    </row>
    <row r="531" spans="1:8" x14ac:dyDescent="0.2">
      <c r="A531" s="208" t="s">
        <v>459</v>
      </c>
      <c r="B531" s="273"/>
      <c r="C531" s="201">
        <v>1741</v>
      </c>
      <c r="D531" s="201">
        <v>1758</v>
      </c>
      <c r="E531" s="201">
        <v>1734</v>
      </c>
      <c r="F531" s="201">
        <v>1736</v>
      </c>
      <c r="G531" s="201">
        <v>1773</v>
      </c>
      <c r="H531" s="201">
        <v>1773</v>
      </c>
    </row>
    <row r="532" spans="1:8" x14ac:dyDescent="0.2">
      <c r="A532" s="208" t="s">
        <v>460</v>
      </c>
      <c r="B532" s="273"/>
      <c r="C532" s="201">
        <v>5017</v>
      </c>
      <c r="D532" s="201">
        <v>5068</v>
      </c>
      <c r="E532" s="201">
        <v>5118</v>
      </c>
      <c r="F532" s="201">
        <v>6747</v>
      </c>
      <c r="G532" s="201">
        <v>6771</v>
      </c>
      <c r="H532" s="201">
        <v>6806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19434790</v>
      </c>
      <c r="D534" s="203">
        <v>20067230</v>
      </c>
      <c r="E534" s="203">
        <v>19743450</v>
      </c>
      <c r="F534" s="203">
        <v>18229570</v>
      </c>
      <c r="G534" s="203">
        <v>18259400</v>
      </c>
      <c r="H534" s="203">
        <v>18234690</v>
      </c>
    </row>
    <row r="535" spans="1:8" x14ac:dyDescent="0.2">
      <c r="A535" s="208" t="s">
        <v>458</v>
      </c>
      <c r="B535" s="273"/>
      <c r="C535" s="204">
        <v>31742880</v>
      </c>
      <c r="D535" s="204">
        <v>32445630</v>
      </c>
      <c r="E535" s="204">
        <v>32967100</v>
      </c>
      <c r="F535" s="204">
        <v>32737030</v>
      </c>
      <c r="G535" s="204">
        <v>32121120</v>
      </c>
      <c r="H535" s="204">
        <v>32082010</v>
      </c>
    </row>
    <row r="536" spans="1:8" x14ac:dyDescent="0.2">
      <c r="A536" s="208" t="s">
        <v>459</v>
      </c>
      <c r="B536" s="273"/>
      <c r="C536" s="204">
        <v>6982600</v>
      </c>
      <c r="D536" s="204">
        <v>7044660</v>
      </c>
      <c r="E536" s="204">
        <v>7299830</v>
      </c>
      <c r="F536" s="204">
        <v>7073450</v>
      </c>
      <c r="G536" s="204">
        <v>7348980</v>
      </c>
      <c r="H536" s="204">
        <v>6998400</v>
      </c>
    </row>
    <row r="537" spans="1:8" x14ac:dyDescent="0.2">
      <c r="A537" s="208" t="s">
        <v>460</v>
      </c>
      <c r="B537" s="273"/>
      <c r="C537" s="204">
        <v>15299450</v>
      </c>
      <c r="D537" s="204">
        <v>16315290</v>
      </c>
      <c r="E537" s="204">
        <v>14720370</v>
      </c>
      <c r="F537" s="204">
        <v>12258080</v>
      </c>
      <c r="G537" s="204">
        <v>12715890</v>
      </c>
      <c r="H537" s="204">
        <v>12867420</v>
      </c>
    </row>
    <row r="538" spans="1:8" ht="15.75" x14ac:dyDescent="0.25">
      <c r="A538" s="276" t="s">
        <v>461</v>
      </c>
      <c r="B538" s="257"/>
      <c r="C538" s="203">
        <v>33627140</v>
      </c>
      <c r="D538" s="203">
        <v>34722800</v>
      </c>
      <c r="E538" s="203">
        <v>34139970</v>
      </c>
      <c r="F538" s="203">
        <v>33429450</v>
      </c>
      <c r="G538" s="203">
        <v>33407770</v>
      </c>
      <c r="H538" s="203">
        <v>33380960</v>
      </c>
    </row>
    <row r="539" spans="1:8" x14ac:dyDescent="0.2">
      <c r="A539" s="208" t="s">
        <v>458</v>
      </c>
      <c r="B539" s="273"/>
      <c r="C539" s="204">
        <v>51569620</v>
      </c>
      <c r="D539" s="204">
        <v>52637300</v>
      </c>
      <c r="E539" s="204">
        <v>53334510</v>
      </c>
      <c r="F539" s="204">
        <v>52638940</v>
      </c>
      <c r="G539" s="204">
        <v>51436160</v>
      </c>
      <c r="H539" s="204">
        <v>51290220</v>
      </c>
    </row>
    <row r="540" spans="1:8" x14ac:dyDescent="0.2">
      <c r="A540" s="208" t="s">
        <v>459</v>
      </c>
      <c r="B540" s="273"/>
      <c r="C540" s="204">
        <v>9832550</v>
      </c>
      <c r="D540" s="204">
        <v>9936320</v>
      </c>
      <c r="E540" s="204">
        <v>10268320</v>
      </c>
      <c r="F540" s="204">
        <v>9940370</v>
      </c>
      <c r="G540" s="204">
        <v>10384610</v>
      </c>
      <c r="H540" s="204">
        <v>9914360</v>
      </c>
    </row>
    <row r="541" spans="1:8" x14ac:dyDescent="0.2">
      <c r="A541" s="208" t="s">
        <v>460</v>
      </c>
      <c r="B541" s="273"/>
      <c r="C541" s="204">
        <v>33462570</v>
      </c>
      <c r="D541" s="204">
        <v>35620880</v>
      </c>
      <c r="E541" s="204">
        <v>32184180</v>
      </c>
      <c r="F541" s="204">
        <v>31067540</v>
      </c>
      <c r="G541" s="204">
        <v>31990420</v>
      </c>
      <c r="H541" s="204">
        <v>32307080</v>
      </c>
    </row>
    <row r="542" spans="1:8" ht="15.75" x14ac:dyDescent="0.25">
      <c r="A542" s="276" t="s">
        <v>462</v>
      </c>
      <c r="B542" s="257"/>
      <c r="C542" s="203">
        <v>50410</v>
      </c>
      <c r="D542" s="203">
        <v>47790</v>
      </c>
      <c r="E542" s="203">
        <v>49530</v>
      </c>
      <c r="F542" s="203">
        <v>45150</v>
      </c>
      <c r="G542" s="203">
        <v>47810</v>
      </c>
      <c r="H542" s="203">
        <v>55900</v>
      </c>
    </row>
    <row r="543" spans="1:8" x14ac:dyDescent="0.2">
      <c r="A543" s="208" t="s">
        <v>458</v>
      </c>
      <c r="B543" s="273"/>
      <c r="C543" s="204">
        <v>90170</v>
      </c>
      <c r="D543" s="204">
        <v>82450</v>
      </c>
      <c r="E543" s="204">
        <v>88690</v>
      </c>
      <c r="F543" s="204">
        <v>96750</v>
      </c>
      <c r="G543" s="204">
        <v>107600</v>
      </c>
      <c r="H543" s="204">
        <v>138600</v>
      </c>
    </row>
    <row r="544" spans="1:8" x14ac:dyDescent="0.2">
      <c r="A544" s="208" t="s">
        <v>459</v>
      </c>
      <c r="B544" s="273"/>
      <c r="C544" s="204">
        <v>115550</v>
      </c>
      <c r="D544" s="204">
        <v>116500</v>
      </c>
      <c r="E544" s="204">
        <v>116580</v>
      </c>
      <c r="F544" s="204">
        <v>117510</v>
      </c>
      <c r="G544" s="204">
        <v>113440</v>
      </c>
      <c r="H544" s="204">
        <v>108990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2881.44</v>
      </c>
      <c r="D550" s="195">
        <v>3304.81</v>
      </c>
      <c r="E550" s="195">
        <v>3536.97</v>
      </c>
      <c r="F550" s="195">
        <v>4153.1899999999996</v>
      </c>
      <c r="G550" s="195">
        <v>5235.3</v>
      </c>
      <c r="H550" s="195">
        <v>5364.61</v>
      </c>
    </row>
    <row r="551" spans="1:8" ht="15.75" x14ac:dyDescent="0.2">
      <c r="A551" s="274" t="s">
        <v>473</v>
      </c>
      <c r="B551" s="275"/>
      <c r="C551" s="196">
        <v>9328682</v>
      </c>
      <c r="D551" s="196">
        <v>10253378</v>
      </c>
      <c r="E551" s="196">
        <v>10847012</v>
      </c>
      <c r="F551" s="196">
        <v>12219443</v>
      </c>
      <c r="G551" s="196">
        <v>13873729</v>
      </c>
      <c r="H551" s="196">
        <v>15665367</v>
      </c>
    </row>
    <row r="552" spans="1:8" ht="15.75" x14ac:dyDescent="0.2">
      <c r="A552" s="280" t="s">
        <v>474</v>
      </c>
      <c r="B552" s="275"/>
      <c r="C552" s="195">
        <v>308.88</v>
      </c>
      <c r="D552" s="195">
        <v>322.31</v>
      </c>
      <c r="E552" s="195">
        <v>326.08</v>
      </c>
      <c r="F552" s="195">
        <v>339.88</v>
      </c>
      <c r="G552" s="195">
        <v>377.35</v>
      </c>
      <c r="H552" s="195">
        <v>342.45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0.14693000721861282</v>
      </c>
      <c r="D556" s="197">
        <f>IF(AND(D550&gt;0,E550&gt;0)=TRUE,E550/D550-1,"")</f>
        <v>7.0249121734683673E-2</v>
      </c>
      <c r="E556" s="197">
        <f>IF(AND(E550&gt;0,F550&gt;0)=TRUE,F550/E550-1,"")</f>
        <v>0.17422256903507805</v>
      </c>
      <c r="F556" s="197">
        <f>IF(AND(F550&gt;0,G550&gt;0)=TRUE,G550/F550-1,"")</f>
        <v>0.26054912007396736</v>
      </c>
      <c r="G556" s="197">
        <f>IF(AND(G550&gt;0,H550&gt;0)=TRUE,H550/G550-1,"")</f>
        <v>2.4699635168949241E-2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9.9123970567331909E-2</v>
      </c>
      <c r="D557" s="197">
        <f t="shared" si="20"/>
        <v>5.7896431790576797E-2</v>
      </c>
      <c r="E557" s="197">
        <f t="shared" si="20"/>
        <v>0.1265261806661595</v>
      </c>
      <c r="F557" s="197">
        <f t="shared" si="20"/>
        <v>0.13538145723990858</v>
      </c>
      <c r="G557" s="197">
        <f t="shared" si="20"/>
        <v>0.12913889265099532</v>
      </c>
    </row>
    <row r="558" spans="1:8" ht="15.75" x14ac:dyDescent="0.2">
      <c r="A558" s="280" t="s">
        <v>474</v>
      </c>
      <c r="B558" s="275"/>
      <c r="C558" s="197">
        <f t="shared" si="20"/>
        <v>4.3479668479668554E-2</v>
      </c>
      <c r="D558" s="197">
        <f t="shared" si="20"/>
        <v>1.1696813626632663E-2</v>
      </c>
      <c r="E558" s="197">
        <f t="shared" si="20"/>
        <v>4.2320902845927488E-2</v>
      </c>
      <c r="F558" s="197">
        <f t="shared" si="20"/>
        <v>0.11024479227962813</v>
      </c>
      <c r="G558" s="197">
        <f t="shared" si="20"/>
        <v>-9.2487080959321677E-2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1215.9000000000001</v>
      </c>
      <c r="D562" s="195">
        <v>1399.76</v>
      </c>
      <c r="E562" s="195">
        <v>1407.8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3888943</v>
      </c>
      <c r="D563" s="196">
        <v>3830291</v>
      </c>
      <c r="E563" s="196">
        <v>4029791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312.64999999999998</v>
      </c>
      <c r="D564" s="195">
        <v>365.44</v>
      </c>
      <c r="E564" s="195">
        <v>349.35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0.15121309318200504</v>
      </c>
      <c r="D568" s="197">
        <f>IF(AND(D562&gt;0,E562&gt;0)=TRUE,E562/D562-1,"")</f>
        <v>5.7438418014517101E-3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-1.5081733005600784E-2</v>
      </c>
      <c r="D569" s="197">
        <f t="shared" si="21"/>
        <v>5.2084815487909442E-2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0.16884695346233825</v>
      </c>
      <c r="D570" s="197">
        <f t="shared" si="21"/>
        <v>-4.4029115586689982E-2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5621550</v>
      </c>
      <c r="E591" s="147">
        <v>1560797</v>
      </c>
      <c r="F591" s="147">
        <v>501029</v>
      </c>
      <c r="G591" s="147">
        <v>3509065</v>
      </c>
      <c r="H591" s="147">
        <v>2148574</v>
      </c>
      <c r="I591" s="147">
        <v>25673</v>
      </c>
    </row>
    <row r="592" spans="1:9" x14ac:dyDescent="0.2">
      <c r="A592" s="233" t="s">
        <v>121</v>
      </c>
      <c r="B592" s="234"/>
      <c r="C592" s="234"/>
      <c r="D592" s="148">
        <v>7814731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0.71935297580940405</v>
      </c>
      <c r="E593" s="87">
        <f t="shared" si="22"/>
        <v>0.1997249809366439</v>
      </c>
      <c r="F593" s="87">
        <f t="shared" si="22"/>
        <v>6.4113403263656804E-2</v>
      </c>
      <c r="G593" s="87">
        <f t="shared" si="22"/>
        <v>0.44903209080389334</v>
      </c>
      <c r="H593" s="87">
        <f t="shared" si="22"/>
        <v>0.27493895823157571</v>
      </c>
      <c r="I593" s="87">
        <f t="shared" si="22"/>
        <v>3.2852058503357313E-3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11698565</v>
      </c>
      <c r="E596" s="144">
        <v>3509703</v>
      </c>
      <c r="F596" s="144">
        <v>508689</v>
      </c>
      <c r="G596" s="144">
        <v>4585948</v>
      </c>
      <c r="H596" s="144">
        <v>3063344</v>
      </c>
      <c r="I596" s="144">
        <v>30881</v>
      </c>
    </row>
    <row r="597" spans="1:9" x14ac:dyDescent="0.2">
      <c r="A597" s="233" t="s">
        <v>125</v>
      </c>
      <c r="B597" s="234"/>
      <c r="C597" s="234"/>
      <c r="D597" s="143">
        <v>182768</v>
      </c>
      <c r="E597" s="144">
        <v>135728</v>
      </c>
      <c r="F597" s="144">
        <v>381</v>
      </c>
      <c r="G597" s="144">
        <v>4748</v>
      </c>
      <c r="H597" s="144">
        <v>40621</v>
      </c>
      <c r="I597" s="144">
        <v>119</v>
      </c>
    </row>
    <row r="598" spans="1:9" x14ac:dyDescent="0.2">
      <c r="A598" s="233" t="s">
        <v>126</v>
      </c>
      <c r="B598" s="234"/>
      <c r="C598" s="234"/>
      <c r="D598" s="141">
        <v>2.1</v>
      </c>
      <c r="E598" s="142">
        <v>2.2000000000000002</v>
      </c>
      <c r="F598" s="142">
        <v>1</v>
      </c>
      <c r="G598" s="142">
        <v>1.3</v>
      </c>
      <c r="H598" s="142">
        <v>1.4</v>
      </c>
      <c r="I598" s="142">
        <v>1.2</v>
      </c>
    </row>
    <row r="599" spans="1:9" x14ac:dyDescent="0.2">
      <c r="A599" s="233" t="s">
        <v>127</v>
      </c>
      <c r="B599" s="234"/>
      <c r="C599" s="234"/>
      <c r="D599" s="88">
        <v>59046.63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260249633598</v>
      </c>
      <c r="E601" s="151">
        <v>65936997433</v>
      </c>
      <c r="F601" s="151">
        <v>156666759463</v>
      </c>
      <c r="G601" s="151">
        <v>14812195664</v>
      </c>
      <c r="H601" s="151">
        <v>21253570689</v>
      </c>
      <c r="I601" s="151">
        <v>1580110349</v>
      </c>
    </row>
    <row r="602" spans="1:9" x14ac:dyDescent="0.2">
      <c r="A602" s="233" t="s">
        <v>130</v>
      </c>
      <c r="B602" s="234"/>
      <c r="C602" s="234"/>
      <c r="D602" s="152">
        <v>22246.29</v>
      </c>
      <c r="E602" s="153">
        <v>18787.060000000001</v>
      </c>
      <c r="F602" s="153">
        <v>307981.42</v>
      </c>
      <c r="G602" s="153">
        <v>3229.91</v>
      </c>
      <c r="H602" s="153">
        <v>6938.03</v>
      </c>
      <c r="I602" s="153">
        <v>51167.72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72505054958</v>
      </c>
      <c r="E604" s="155">
        <v>40007917832</v>
      </c>
      <c r="F604" s="155">
        <v>3277939640</v>
      </c>
      <c r="G604" s="155">
        <v>14554084624</v>
      </c>
      <c r="H604" s="155">
        <v>13232919248</v>
      </c>
      <c r="I604" s="155">
        <v>1432193614</v>
      </c>
    </row>
    <row r="605" spans="1:9" x14ac:dyDescent="0.2">
      <c r="A605" s="233" t="s">
        <v>133</v>
      </c>
      <c r="B605" s="234"/>
      <c r="C605" s="234"/>
      <c r="D605" s="152">
        <v>6197.77</v>
      </c>
      <c r="E605" s="153">
        <v>11399.23</v>
      </c>
      <c r="F605" s="153">
        <v>6443.9</v>
      </c>
      <c r="G605" s="153">
        <v>3173.63</v>
      </c>
      <c r="H605" s="153">
        <v>4319.76</v>
      </c>
      <c r="I605" s="153">
        <v>46377.83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104407456282</v>
      </c>
      <c r="E607" s="157">
        <v>53737998431</v>
      </c>
      <c r="F607" s="157">
        <v>7957065581</v>
      </c>
      <c r="G607" s="157">
        <v>14609181570</v>
      </c>
      <c r="H607" s="157">
        <v>27019921190</v>
      </c>
      <c r="I607" s="157">
        <v>1083289510</v>
      </c>
    </row>
    <row r="608" spans="1:9" x14ac:dyDescent="0.2">
      <c r="A608" s="233" t="s">
        <v>112</v>
      </c>
      <c r="B608" s="234"/>
      <c r="C608" s="234"/>
      <c r="D608" s="158">
        <v>26864.38</v>
      </c>
      <c r="E608" s="159">
        <v>27389.48</v>
      </c>
      <c r="F608" s="159">
        <v>89169.78</v>
      </c>
      <c r="G608" s="159">
        <v>22917.91</v>
      </c>
      <c r="H608" s="159">
        <v>22830.560000000001</v>
      </c>
      <c r="I608" s="159">
        <v>75855.3</v>
      </c>
    </row>
    <row r="609" spans="1:9" x14ac:dyDescent="0.2">
      <c r="A609" s="233" t="s">
        <v>135</v>
      </c>
      <c r="B609" s="234"/>
      <c r="C609" s="234"/>
      <c r="D609" s="143">
        <v>3886465</v>
      </c>
      <c r="E609" s="144">
        <v>1961994</v>
      </c>
      <c r="F609" s="144">
        <v>89235</v>
      </c>
      <c r="G609" s="144">
        <v>637457</v>
      </c>
      <c r="H609" s="144">
        <v>1183498</v>
      </c>
      <c r="I609" s="144">
        <v>14281</v>
      </c>
    </row>
    <row r="610" spans="1:9" x14ac:dyDescent="0.2">
      <c r="A610" s="233" t="s">
        <v>113</v>
      </c>
      <c r="B610" s="234"/>
      <c r="C610" s="234"/>
      <c r="D610" s="87">
        <v>5.4699999999999999E-2</v>
      </c>
      <c r="E610" s="89">
        <v>2.76E-2</v>
      </c>
      <c r="F610" s="89">
        <v>1.2999999999999999E-3</v>
      </c>
      <c r="G610" s="89">
        <v>8.9999999999999993E-3</v>
      </c>
      <c r="H610" s="89">
        <v>1.67E-2</v>
      </c>
      <c r="I610" s="89">
        <v>2.0000000000000001E-4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1.1599999999999999</v>
      </c>
      <c r="E612" s="142">
        <v>0.51</v>
      </c>
      <c r="F612" s="142">
        <v>0.1</v>
      </c>
      <c r="G612" s="142">
        <v>0.62</v>
      </c>
      <c r="H612" s="142">
        <v>0.36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1.1299999999999999</v>
      </c>
      <c r="E613" s="142">
        <v>0.6</v>
      </c>
      <c r="F613" s="142">
        <v>0.04</v>
      </c>
      <c r="G613" s="142">
        <v>0.69</v>
      </c>
      <c r="H613" s="142">
        <v>0.28999999999999998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0.62</v>
      </c>
      <c r="E614" s="142">
        <v>0.32</v>
      </c>
      <c r="F614" s="142">
        <v>0.04</v>
      </c>
      <c r="G614" s="142">
        <v>0.26</v>
      </c>
      <c r="H614" s="142">
        <v>0.28000000000000003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0.39</v>
      </c>
      <c r="E615" s="142">
        <v>0.28000000000000003</v>
      </c>
      <c r="F615" s="142">
        <v>0.02</v>
      </c>
      <c r="G615" s="142">
        <v>0.06</v>
      </c>
      <c r="H615" s="142">
        <v>0.22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20.55</v>
      </c>
      <c r="E616" s="142">
        <v>11.36</v>
      </c>
      <c r="F616" s="142">
        <v>0.93</v>
      </c>
      <c r="G616" s="142">
        <v>5.29</v>
      </c>
      <c r="H616" s="142">
        <v>9.0500000000000007</v>
      </c>
      <c r="I616" s="142">
        <v>0.18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23.85</v>
      </c>
      <c r="E618" s="142">
        <v>13.06</v>
      </c>
      <c r="F618" s="142">
        <v>1.1299999999999999</v>
      </c>
      <c r="G618" s="142">
        <v>6.91</v>
      </c>
      <c r="H618" s="142">
        <v>10.199999999999999</v>
      </c>
      <c r="I618" s="142">
        <v>0.18</v>
      </c>
    </row>
    <row r="619" spans="1:9" x14ac:dyDescent="0.2">
      <c r="A619" s="263" t="s">
        <v>144</v>
      </c>
      <c r="B619" s="234"/>
      <c r="C619" s="234"/>
      <c r="D619" s="141">
        <v>22.7</v>
      </c>
      <c r="E619" s="142">
        <v>12.55</v>
      </c>
      <c r="F619" s="142">
        <v>1.03</v>
      </c>
      <c r="G619" s="142">
        <v>6.3</v>
      </c>
      <c r="H619" s="142">
        <v>9.84</v>
      </c>
      <c r="I619" s="142">
        <v>0.18</v>
      </c>
    </row>
    <row r="620" spans="1:9" x14ac:dyDescent="0.2">
      <c r="A620" s="263" t="s">
        <v>145</v>
      </c>
      <c r="B620" s="234"/>
      <c r="C620" s="234"/>
      <c r="D620" s="141">
        <v>21.56</v>
      </c>
      <c r="E620" s="142">
        <v>11.95</v>
      </c>
      <c r="F620" s="142">
        <v>0.99</v>
      </c>
      <c r="G620" s="142">
        <v>5.61</v>
      </c>
      <c r="H620" s="142">
        <v>9.5399999999999991</v>
      </c>
      <c r="I620" s="142">
        <v>0.18</v>
      </c>
    </row>
    <row r="621" spans="1:9" x14ac:dyDescent="0.2">
      <c r="A621" s="263" t="s">
        <v>146</v>
      </c>
      <c r="B621" s="234"/>
      <c r="C621" s="234"/>
      <c r="D621" s="141">
        <v>20.95</v>
      </c>
      <c r="E621" s="142">
        <v>11.63</v>
      </c>
      <c r="F621" s="142">
        <v>0.96</v>
      </c>
      <c r="G621" s="142">
        <v>5.35</v>
      </c>
      <c r="H621" s="142">
        <v>9.27</v>
      </c>
      <c r="I621" s="142">
        <v>0.18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5505168</v>
      </c>
      <c r="E623" s="144">
        <v>1449070</v>
      </c>
      <c r="F623" s="144">
        <v>499692</v>
      </c>
      <c r="G623" s="144">
        <v>3427955</v>
      </c>
      <c r="H623" s="144">
        <v>2105999</v>
      </c>
      <c r="I623" s="144">
        <v>12293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0.67959999999999998</v>
      </c>
      <c r="E625" s="89">
        <v>0.39219999999999999</v>
      </c>
      <c r="F625" s="89">
        <v>0.81530000000000002</v>
      </c>
      <c r="G625" s="89">
        <v>0.82010000000000005</v>
      </c>
      <c r="H625" s="89">
        <v>0.73240000000000005</v>
      </c>
      <c r="I625" s="89">
        <v>0.8659</v>
      </c>
    </row>
    <row r="626" spans="1:9" x14ac:dyDescent="0.2">
      <c r="A626" s="233" t="s">
        <v>150</v>
      </c>
      <c r="B626" s="234"/>
      <c r="C626" s="234"/>
      <c r="D626" s="87">
        <v>5.3E-3</v>
      </c>
      <c r="E626" s="89">
        <v>2.4799999999999999E-2</v>
      </c>
      <c r="F626" s="89">
        <v>0</v>
      </c>
      <c r="G626" s="89">
        <v>5.0000000000000001E-4</v>
      </c>
      <c r="H626" s="89">
        <v>2.9999999999999997E-4</v>
      </c>
      <c r="I626" s="89">
        <v>1.9E-3</v>
      </c>
    </row>
    <row r="627" spans="1:9" x14ac:dyDescent="0.2">
      <c r="A627" s="233" t="s">
        <v>151</v>
      </c>
      <c r="B627" s="234"/>
      <c r="C627" s="234"/>
      <c r="D627" s="87">
        <v>1.9E-3</v>
      </c>
      <c r="E627" s="89">
        <v>8.8000000000000005E-3</v>
      </c>
      <c r="F627" s="89">
        <v>0</v>
      </c>
      <c r="G627" s="89">
        <v>2.0000000000000001E-4</v>
      </c>
      <c r="H627" s="89">
        <v>2.0000000000000001E-4</v>
      </c>
      <c r="I627" s="89">
        <v>1.6000000000000001E-3</v>
      </c>
    </row>
    <row r="628" spans="1:9" x14ac:dyDescent="0.2">
      <c r="A628" s="233" t="s">
        <v>152</v>
      </c>
      <c r="B628" s="234"/>
      <c r="C628" s="234"/>
      <c r="D628" s="87">
        <v>1.6000000000000001E-3</v>
      </c>
      <c r="E628" s="89">
        <v>6.8999999999999999E-3</v>
      </c>
      <c r="F628" s="89">
        <v>0</v>
      </c>
      <c r="G628" s="89">
        <v>1E-4</v>
      </c>
      <c r="H628" s="89">
        <v>1E-3</v>
      </c>
      <c r="I628" s="89">
        <v>1.5E-3</v>
      </c>
    </row>
    <row r="629" spans="1:9" x14ac:dyDescent="0.2">
      <c r="A629" s="233" t="s">
        <v>153</v>
      </c>
      <c r="B629" s="234"/>
      <c r="C629" s="234"/>
      <c r="D629" s="87">
        <v>6.3500000000000001E-2</v>
      </c>
      <c r="E629" s="89">
        <v>3.2800000000000003E-2</v>
      </c>
      <c r="F629" s="89">
        <v>1.9400000000000001E-2</v>
      </c>
      <c r="G629" s="89">
        <v>8.6599999999999996E-2</v>
      </c>
      <c r="H629" s="89">
        <v>2.6599999999999999E-2</v>
      </c>
      <c r="I629" s="89">
        <v>7.8600000000000003E-2</v>
      </c>
    </row>
    <row r="630" spans="1:9" x14ac:dyDescent="0.2">
      <c r="A630" s="233" t="s">
        <v>154</v>
      </c>
      <c r="B630" s="234"/>
      <c r="C630" s="234"/>
      <c r="D630" s="87">
        <v>1.7600000000000001E-2</v>
      </c>
      <c r="E630" s="89">
        <v>3.1E-2</v>
      </c>
      <c r="F630" s="89">
        <v>1.54E-2</v>
      </c>
      <c r="G630" s="89">
        <v>1.12E-2</v>
      </c>
      <c r="H630" s="89">
        <v>1.47E-2</v>
      </c>
      <c r="I630" s="89">
        <v>3.3999999999999998E-3</v>
      </c>
    </row>
    <row r="631" spans="1:9" x14ac:dyDescent="0.2">
      <c r="A631" s="233" t="s">
        <v>155</v>
      </c>
      <c r="B631" s="234"/>
      <c r="C631" s="234"/>
      <c r="D631" s="87">
        <v>1.43E-2</v>
      </c>
      <c r="E631" s="89">
        <v>2.8899999999999999E-2</v>
      </c>
      <c r="F631" s="89">
        <v>6.3E-3</v>
      </c>
      <c r="G631" s="89">
        <v>9.4999999999999998E-3</v>
      </c>
      <c r="H631" s="89">
        <v>8.2000000000000007E-3</v>
      </c>
      <c r="I631" s="89">
        <v>2.5999999999999999E-3</v>
      </c>
    </row>
    <row r="632" spans="1:9" x14ac:dyDescent="0.2">
      <c r="A632" s="233" t="s">
        <v>156</v>
      </c>
      <c r="B632" s="234"/>
      <c r="C632" s="234"/>
      <c r="D632" s="87">
        <v>7.9000000000000008E-3</v>
      </c>
      <c r="E632" s="89">
        <v>1.6299999999999999E-2</v>
      </c>
      <c r="F632" s="89">
        <v>5.4999999999999997E-3</v>
      </c>
      <c r="G632" s="89">
        <v>4.5999999999999999E-3</v>
      </c>
      <c r="H632" s="89">
        <v>7.0000000000000001E-3</v>
      </c>
      <c r="I632" s="89">
        <v>1.6999999999999999E-3</v>
      </c>
    </row>
    <row r="633" spans="1:9" x14ac:dyDescent="0.2">
      <c r="A633" s="233" t="s">
        <v>157</v>
      </c>
      <c r="B633" s="234"/>
      <c r="C633" s="234"/>
      <c r="D633" s="87">
        <v>5.1000000000000004E-3</v>
      </c>
      <c r="E633" s="89">
        <v>1.41E-2</v>
      </c>
      <c r="F633" s="89">
        <v>3.2000000000000002E-3</v>
      </c>
      <c r="G633" s="89">
        <v>8.9999999999999998E-4</v>
      </c>
      <c r="H633" s="89">
        <v>5.4000000000000003E-3</v>
      </c>
      <c r="I633" s="89">
        <v>1.5E-3</v>
      </c>
    </row>
    <row r="634" spans="1:9" x14ac:dyDescent="0.2">
      <c r="A634" s="233" t="s">
        <v>158</v>
      </c>
      <c r="B634" s="234"/>
      <c r="C634" s="234"/>
      <c r="D634" s="87">
        <v>0.2031</v>
      </c>
      <c r="E634" s="89">
        <v>0.44419999999999998</v>
      </c>
      <c r="F634" s="89">
        <v>0.1348</v>
      </c>
      <c r="G634" s="89">
        <v>6.6199999999999995E-2</v>
      </c>
      <c r="H634" s="89">
        <v>0.20430000000000001</v>
      </c>
      <c r="I634" s="89">
        <v>4.1300000000000003E-2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0.32040000000000002</v>
      </c>
      <c r="E636" s="89">
        <v>0.60780000000000001</v>
      </c>
      <c r="F636" s="89">
        <v>0.1847</v>
      </c>
      <c r="G636" s="89">
        <v>0.1799</v>
      </c>
      <c r="H636" s="89">
        <v>0.2676</v>
      </c>
      <c r="I636" s="89">
        <v>0.1341</v>
      </c>
    </row>
    <row r="637" spans="1:9" x14ac:dyDescent="0.2">
      <c r="A637" s="233" t="s">
        <v>160</v>
      </c>
      <c r="B637" s="234"/>
      <c r="C637" s="234"/>
      <c r="D637" s="87">
        <v>0.31509999999999999</v>
      </c>
      <c r="E637" s="89">
        <v>0.58299999999999996</v>
      </c>
      <c r="F637" s="89">
        <v>0.18459999999999999</v>
      </c>
      <c r="G637" s="89">
        <v>0.1794</v>
      </c>
      <c r="H637" s="89">
        <v>0.26729999999999998</v>
      </c>
      <c r="I637" s="89">
        <v>0.1323</v>
      </c>
    </row>
    <row r="638" spans="1:9" x14ac:dyDescent="0.2">
      <c r="A638" s="233" t="s">
        <v>161</v>
      </c>
      <c r="B638" s="234"/>
      <c r="C638" s="234"/>
      <c r="D638" s="87">
        <v>0.31309999999999999</v>
      </c>
      <c r="E638" s="89">
        <v>0.57410000000000005</v>
      </c>
      <c r="F638" s="89">
        <v>0.18459999999999999</v>
      </c>
      <c r="G638" s="89">
        <v>0.1792</v>
      </c>
      <c r="H638" s="89">
        <v>0.2671</v>
      </c>
      <c r="I638" s="89">
        <v>0.13059999999999999</v>
      </c>
    </row>
    <row r="639" spans="1:9" x14ac:dyDescent="0.2">
      <c r="A639" s="233" t="s">
        <v>162</v>
      </c>
      <c r="B639" s="234"/>
      <c r="C639" s="234"/>
      <c r="D639" s="87">
        <v>0.31159999999999999</v>
      </c>
      <c r="E639" s="89">
        <v>0.56720000000000004</v>
      </c>
      <c r="F639" s="89">
        <v>0.18459999999999999</v>
      </c>
      <c r="G639" s="89">
        <v>0.17910000000000001</v>
      </c>
      <c r="H639" s="89">
        <v>0.2661</v>
      </c>
      <c r="I639" s="89">
        <v>0.12909999999999999</v>
      </c>
    </row>
    <row r="640" spans="1:9" x14ac:dyDescent="0.2">
      <c r="A640" s="233" t="s">
        <v>163</v>
      </c>
      <c r="B640" s="234"/>
      <c r="C640" s="234"/>
      <c r="D640" s="87">
        <v>0.24809999999999999</v>
      </c>
      <c r="E640" s="89">
        <v>0.53439999999999999</v>
      </c>
      <c r="F640" s="89">
        <v>0.16520000000000001</v>
      </c>
      <c r="G640" s="89">
        <v>9.2399999999999996E-2</v>
      </c>
      <c r="H640" s="89">
        <v>0.23949999999999999</v>
      </c>
      <c r="I640" s="89">
        <v>5.0500000000000003E-2</v>
      </c>
    </row>
    <row r="641" spans="1:9" x14ac:dyDescent="0.2">
      <c r="A641" s="233" t="s">
        <v>164</v>
      </c>
      <c r="B641" s="234"/>
      <c r="C641" s="234"/>
      <c r="D641" s="87">
        <v>0.23039999999999999</v>
      </c>
      <c r="E641" s="89">
        <v>0.50349999999999995</v>
      </c>
      <c r="F641" s="89">
        <v>0.14990000000000001</v>
      </c>
      <c r="G641" s="89">
        <v>8.1299999999999997E-2</v>
      </c>
      <c r="H641" s="89">
        <v>0.2248</v>
      </c>
      <c r="I641" s="89">
        <v>4.7100000000000003E-2</v>
      </c>
    </row>
    <row r="642" spans="1:9" x14ac:dyDescent="0.2">
      <c r="A642" s="233" t="s">
        <v>165</v>
      </c>
      <c r="B642" s="234"/>
      <c r="C642" s="234"/>
      <c r="D642" s="87">
        <v>0.2162</v>
      </c>
      <c r="E642" s="89">
        <v>0.47460000000000002</v>
      </c>
      <c r="F642" s="89">
        <v>0.14360000000000001</v>
      </c>
      <c r="G642" s="89">
        <v>7.1800000000000003E-2</v>
      </c>
      <c r="H642" s="89">
        <v>0.21659999999999999</v>
      </c>
      <c r="I642" s="89">
        <v>4.4499999999999998E-2</v>
      </c>
    </row>
    <row r="643" spans="1:9" x14ac:dyDescent="0.2">
      <c r="A643" s="233" t="s">
        <v>166</v>
      </c>
      <c r="B643" s="234"/>
      <c r="C643" s="234"/>
      <c r="D643" s="87">
        <v>0.2082</v>
      </c>
      <c r="E643" s="89">
        <v>0.45829999999999999</v>
      </c>
      <c r="F643" s="89">
        <v>0.13800000000000001</v>
      </c>
      <c r="G643" s="89">
        <v>6.7199999999999996E-2</v>
      </c>
      <c r="H643" s="89">
        <v>0.20960000000000001</v>
      </c>
      <c r="I643" s="89">
        <v>4.2799999999999998E-2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4.7800349478195302E-2</v>
      </c>
      <c r="C772" s="96">
        <f t="shared" ref="C772:C779" si="24">-D68/$B$58</f>
        <v>-4.7743215386642959E-2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8.0776802790640284E-2</v>
      </c>
      <c r="C773" s="96">
        <f t="shared" si="24"/>
        <v>-7.1234089175754314E-2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2.6231509739562165E-2</v>
      </c>
      <c r="C774" s="96">
        <f t="shared" si="24"/>
        <v>-2.4670284679013232E-2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5.9374444112896003E-2</v>
      </c>
      <c r="C775" s="96">
        <f t="shared" si="24"/>
        <v>-5.9054325158757158E-2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8.7389593769407289E-2</v>
      </c>
      <c r="C776" s="96">
        <f t="shared" si="24"/>
        <v>-9.5987314311201721E-2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6.9753644038765716E-2</v>
      </c>
      <c r="C777" s="96">
        <f t="shared" si="24"/>
        <v>-7.5620691087249753E-2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6.3862711099065467E-2</v>
      </c>
      <c r="C778" s="96">
        <f t="shared" si="24"/>
        <v>-6.8476889139937477E-2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5.4256981942026182E-2</v>
      </c>
      <c r="C779" s="96">
        <f t="shared" si="24"/>
        <v>-6.7767154090884976E-2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177.79</v>
      </c>
      <c r="D785" s="97">
        <v>139.29</v>
      </c>
      <c r="E785" s="97">
        <v>115.71</v>
      </c>
      <c r="F785" s="97">
        <v>118.34</v>
      </c>
      <c r="G785" s="94">
        <v>123.18</v>
      </c>
      <c r="H785" s="97">
        <v>86.63</v>
      </c>
      <c r="I785" s="97">
        <v>66.87</v>
      </c>
      <c r="J785" s="97">
        <v>65.680000000000007</v>
      </c>
      <c r="K785" s="94">
        <v>9.2799999999999994</v>
      </c>
      <c r="L785" s="94">
        <v>10.58</v>
      </c>
      <c r="M785" s="94">
        <v>11.6</v>
      </c>
      <c r="N785" s="97">
        <v>11.74</v>
      </c>
      <c r="O785" s="94">
        <v>3.04</v>
      </c>
      <c r="P785" s="94">
        <v>2.64</v>
      </c>
      <c r="Q785" s="94">
        <v>2.84</v>
      </c>
      <c r="R785" s="97">
        <v>4.59</v>
      </c>
      <c r="W785" s="93"/>
    </row>
    <row r="786" spans="1:23" x14ac:dyDescent="0.2">
      <c r="A786" s="94"/>
      <c r="B786" s="94" t="s">
        <v>225</v>
      </c>
      <c r="C786" s="94">
        <v>157.71</v>
      </c>
      <c r="D786" s="97">
        <v>131.41</v>
      </c>
      <c r="E786" s="97">
        <v>113.44</v>
      </c>
      <c r="F786" s="97">
        <v>117.73</v>
      </c>
      <c r="G786" s="94">
        <v>105.54</v>
      </c>
      <c r="H786" s="97">
        <v>77.41</v>
      </c>
      <c r="I786" s="97">
        <v>62.94</v>
      </c>
      <c r="J786" s="97">
        <v>62.95</v>
      </c>
      <c r="K786" s="94">
        <v>9.6999999999999993</v>
      </c>
      <c r="L786" s="94">
        <v>12.64</v>
      </c>
      <c r="M786" s="94">
        <v>11.88</v>
      </c>
      <c r="N786" s="97">
        <v>11.58</v>
      </c>
      <c r="O786" s="94">
        <v>2.81</v>
      </c>
      <c r="P786" s="94">
        <v>3.65</v>
      </c>
      <c r="Q786" s="94">
        <v>3.58</v>
      </c>
      <c r="R786" s="97">
        <v>4.9400000000000004</v>
      </c>
      <c r="W786" s="93"/>
    </row>
    <row r="787" spans="1:23" x14ac:dyDescent="0.2">
      <c r="A787" s="94"/>
      <c r="B787" s="94" t="s">
        <v>226</v>
      </c>
      <c r="C787" s="94">
        <v>158.97</v>
      </c>
      <c r="D787" s="97">
        <v>131.69</v>
      </c>
      <c r="E787" s="97">
        <v>138.91999999999999</v>
      </c>
      <c r="F787" s="97">
        <v>134.65</v>
      </c>
      <c r="G787" s="94">
        <v>101.04</v>
      </c>
      <c r="H787" s="97">
        <v>72.72</v>
      </c>
      <c r="I787" s="97">
        <v>73.59</v>
      </c>
      <c r="J787" s="97">
        <v>69.680000000000007</v>
      </c>
      <c r="K787" s="94">
        <v>11.52</v>
      </c>
      <c r="L787" s="94">
        <v>14.27</v>
      </c>
      <c r="M787" s="94">
        <v>16.600000000000001</v>
      </c>
      <c r="N787" s="97">
        <v>15.51</v>
      </c>
      <c r="O787" s="94">
        <v>3.19</v>
      </c>
      <c r="P787" s="94">
        <v>3.94</v>
      </c>
      <c r="Q787" s="94">
        <v>4.8600000000000003</v>
      </c>
      <c r="R787" s="97">
        <v>5.97</v>
      </c>
      <c r="W787" s="93"/>
    </row>
    <row r="788" spans="1:23" x14ac:dyDescent="0.2">
      <c r="A788" s="94"/>
      <c r="B788" s="94" t="s">
        <v>227</v>
      </c>
      <c r="C788" s="94">
        <v>159.27000000000001</v>
      </c>
      <c r="D788" s="97">
        <v>101.89</v>
      </c>
      <c r="E788" s="97">
        <v>131.59</v>
      </c>
      <c r="F788" s="97">
        <v>129.26</v>
      </c>
      <c r="G788" s="94">
        <v>101.47</v>
      </c>
      <c r="H788" s="97">
        <v>55.75</v>
      </c>
      <c r="I788" s="97">
        <v>68.709999999999994</v>
      </c>
      <c r="J788" s="97">
        <v>64</v>
      </c>
      <c r="K788" s="94">
        <v>12.24</v>
      </c>
      <c r="L788" s="94">
        <v>12.11</v>
      </c>
      <c r="M788" s="94">
        <v>16.18</v>
      </c>
      <c r="N788" s="97">
        <v>14.65</v>
      </c>
      <c r="O788" s="94">
        <v>3.19</v>
      </c>
      <c r="P788" s="94">
        <v>2.72</v>
      </c>
      <c r="Q788" s="94">
        <v>5.32</v>
      </c>
      <c r="R788" s="97">
        <v>5.76</v>
      </c>
      <c r="W788" s="93"/>
    </row>
    <row r="789" spans="1:23" x14ac:dyDescent="0.2">
      <c r="A789" s="94"/>
      <c r="B789" s="94" t="s">
        <v>228</v>
      </c>
      <c r="C789" s="94">
        <v>155.04</v>
      </c>
      <c r="D789" s="97">
        <v>112.84</v>
      </c>
      <c r="E789" s="97">
        <v>126.29</v>
      </c>
      <c r="F789" s="97">
        <v>137.72</v>
      </c>
      <c r="G789" s="94">
        <v>92.07</v>
      </c>
      <c r="H789" s="97">
        <v>60.95</v>
      </c>
      <c r="I789" s="97">
        <v>66.59</v>
      </c>
      <c r="J789" s="97">
        <v>67.64</v>
      </c>
      <c r="K789" s="94">
        <v>15.36</v>
      </c>
      <c r="L789" s="94">
        <v>14.05</v>
      </c>
      <c r="M789" s="94">
        <v>15.02</v>
      </c>
      <c r="N789" s="97">
        <v>16.02</v>
      </c>
      <c r="O789" s="94">
        <v>4.1900000000000004</v>
      </c>
      <c r="P789" s="94">
        <v>3.14</v>
      </c>
      <c r="Q789" s="94">
        <v>4.67</v>
      </c>
      <c r="R789" s="97">
        <v>6.52</v>
      </c>
      <c r="W789" s="93"/>
    </row>
    <row r="790" spans="1:23" x14ac:dyDescent="0.2">
      <c r="A790" s="94"/>
      <c r="B790" s="94" t="s">
        <v>229</v>
      </c>
      <c r="C790" s="94">
        <v>151.69</v>
      </c>
      <c r="D790" s="97">
        <v>130.36000000000001</v>
      </c>
      <c r="E790" s="97">
        <v>130.86000000000001</v>
      </c>
      <c r="F790" s="97">
        <v>131.19</v>
      </c>
      <c r="G790" s="94">
        <v>93.71</v>
      </c>
      <c r="H790" s="97">
        <v>70.81</v>
      </c>
      <c r="I790" s="97">
        <v>74</v>
      </c>
      <c r="J790" s="97">
        <v>67.81</v>
      </c>
      <c r="K790" s="94">
        <v>13.64</v>
      </c>
      <c r="L790" s="94">
        <v>15.44</v>
      </c>
      <c r="M790" s="94">
        <v>13.63</v>
      </c>
      <c r="N790" s="97">
        <v>13.88</v>
      </c>
      <c r="O790" s="94">
        <v>3.35</v>
      </c>
      <c r="P790" s="94">
        <v>3.13</v>
      </c>
      <c r="Q790" s="94">
        <v>4.5199999999999996</v>
      </c>
      <c r="R790" s="97">
        <v>4.91</v>
      </c>
      <c r="W790" s="93"/>
    </row>
    <row r="791" spans="1:23" x14ac:dyDescent="0.2">
      <c r="A791" s="94"/>
      <c r="B791" s="94" t="s">
        <v>230</v>
      </c>
      <c r="C791" s="94">
        <v>159.5</v>
      </c>
      <c r="D791" s="97">
        <v>131.16999999999999</v>
      </c>
      <c r="E791" s="97">
        <v>131.54</v>
      </c>
      <c r="F791" s="97">
        <v>126.77</v>
      </c>
      <c r="G791" s="94">
        <v>101.15</v>
      </c>
      <c r="H791" s="97">
        <v>75.78</v>
      </c>
      <c r="I791" s="97">
        <v>75.17</v>
      </c>
      <c r="J791" s="97">
        <v>66.13</v>
      </c>
      <c r="K791" s="94">
        <v>13.72</v>
      </c>
      <c r="L791" s="94">
        <v>14.34</v>
      </c>
      <c r="M791" s="94">
        <v>12.77</v>
      </c>
      <c r="N791" s="97">
        <v>13.54</v>
      </c>
      <c r="O791" s="94">
        <v>3.03</v>
      </c>
      <c r="P791" s="94">
        <v>2.87</v>
      </c>
      <c r="Q791" s="94">
        <v>4.66</v>
      </c>
      <c r="R791" s="97">
        <v>5.47</v>
      </c>
      <c r="W791" s="93"/>
    </row>
    <row r="792" spans="1:23" x14ac:dyDescent="0.2">
      <c r="A792" s="94"/>
      <c r="B792" s="94" t="s">
        <v>231</v>
      </c>
      <c r="C792" s="94">
        <v>160.02000000000001</v>
      </c>
      <c r="D792" s="97">
        <v>129.86000000000001</v>
      </c>
      <c r="E792" s="97">
        <v>129.72</v>
      </c>
      <c r="F792" s="97">
        <v>137.91</v>
      </c>
      <c r="G792" s="94">
        <v>100.05</v>
      </c>
      <c r="H792" s="97">
        <v>74.52</v>
      </c>
      <c r="I792" s="97">
        <v>73.349999999999994</v>
      </c>
      <c r="J792" s="97">
        <v>70.900000000000006</v>
      </c>
      <c r="K792" s="94">
        <v>14.28</v>
      </c>
      <c r="L792" s="94">
        <v>12.94</v>
      </c>
      <c r="M792" s="94">
        <v>12.6</v>
      </c>
      <c r="N792" s="97">
        <v>16.489999999999998</v>
      </c>
      <c r="O792" s="94">
        <v>3.63</v>
      </c>
      <c r="P792" s="94">
        <v>3.08</v>
      </c>
      <c r="Q792" s="94">
        <v>4.01</v>
      </c>
      <c r="R792" s="97">
        <v>5.47</v>
      </c>
      <c r="W792" s="93"/>
    </row>
    <row r="793" spans="1:23" x14ac:dyDescent="0.2">
      <c r="A793" s="94"/>
      <c r="B793" s="94" t="s">
        <v>232</v>
      </c>
      <c r="C793" s="94">
        <v>139.31</v>
      </c>
      <c r="D793" s="97">
        <v>122.83</v>
      </c>
      <c r="E793" s="97">
        <v>127.5</v>
      </c>
      <c r="F793" s="97">
        <v>127.57</v>
      </c>
      <c r="G793" s="94">
        <v>84.58</v>
      </c>
      <c r="H793" s="97">
        <v>69.599999999999994</v>
      </c>
      <c r="I793" s="97">
        <v>71.19</v>
      </c>
      <c r="J793" s="97">
        <v>62.54</v>
      </c>
      <c r="K793" s="94">
        <v>12.23</v>
      </c>
      <c r="L793" s="94">
        <v>12.35</v>
      </c>
      <c r="M793" s="94">
        <v>11.97</v>
      </c>
      <c r="N793" s="97">
        <v>16.2</v>
      </c>
      <c r="O793" s="94">
        <v>2.87</v>
      </c>
      <c r="P793" s="94">
        <v>3.4</v>
      </c>
      <c r="Q793" s="94">
        <v>4.68</v>
      </c>
      <c r="R793" s="97">
        <v>6.13</v>
      </c>
      <c r="W793" s="93"/>
    </row>
    <row r="794" spans="1:23" x14ac:dyDescent="0.2">
      <c r="A794" s="94"/>
      <c r="B794" s="94" t="s">
        <v>233</v>
      </c>
      <c r="C794" s="94">
        <v>156.75</v>
      </c>
      <c r="D794" s="97">
        <v>135.26</v>
      </c>
      <c r="E794" s="97">
        <v>131.88999999999999</v>
      </c>
      <c r="F794" s="97">
        <v>132.18</v>
      </c>
      <c r="G794" s="94">
        <v>96.31</v>
      </c>
      <c r="H794" s="97">
        <v>76.349999999999994</v>
      </c>
      <c r="I794" s="97">
        <v>73.150000000000006</v>
      </c>
      <c r="J794" s="97">
        <v>66.47</v>
      </c>
      <c r="K794" s="94">
        <v>13.37</v>
      </c>
      <c r="L794" s="94">
        <v>13.68</v>
      </c>
      <c r="M794" s="94">
        <v>14.24</v>
      </c>
      <c r="N794" s="97">
        <v>16.649999999999999</v>
      </c>
      <c r="O794" s="94">
        <v>3.08</v>
      </c>
      <c r="P794" s="94">
        <v>3.29</v>
      </c>
      <c r="Q794" s="94">
        <v>4.5</v>
      </c>
      <c r="R794" s="97">
        <v>6.8</v>
      </c>
      <c r="W794" s="93"/>
    </row>
    <row r="795" spans="1:23" x14ac:dyDescent="0.2">
      <c r="A795" s="94"/>
      <c r="B795" s="94" t="s">
        <v>234</v>
      </c>
      <c r="C795" s="94">
        <v>131.81</v>
      </c>
      <c r="D795" s="97">
        <v>117.43</v>
      </c>
      <c r="E795" s="97">
        <v>131.87</v>
      </c>
      <c r="F795" s="97">
        <v>123.45</v>
      </c>
      <c r="G795" s="94">
        <v>79.47</v>
      </c>
      <c r="H795" s="97">
        <v>67.22</v>
      </c>
      <c r="I795" s="97">
        <v>75.75</v>
      </c>
      <c r="J795" s="97">
        <v>61.35</v>
      </c>
      <c r="K795" s="94">
        <v>10.220000000000001</v>
      </c>
      <c r="L795" s="94">
        <v>11.16</v>
      </c>
      <c r="M795" s="94">
        <v>13.1</v>
      </c>
      <c r="N795" s="97">
        <v>16.309999999999999</v>
      </c>
      <c r="O795" s="94">
        <v>3.02</v>
      </c>
      <c r="P795" s="94">
        <v>2.95</v>
      </c>
      <c r="Q795" s="94">
        <v>4.78</v>
      </c>
      <c r="R795" s="97">
        <v>6.62</v>
      </c>
      <c r="W795" s="93"/>
    </row>
    <row r="796" spans="1:23" x14ac:dyDescent="0.2">
      <c r="A796" s="94"/>
      <c r="B796" s="94" t="s">
        <v>235</v>
      </c>
      <c r="C796" s="94">
        <v>128.18</v>
      </c>
      <c r="D796" s="97">
        <v>125.85</v>
      </c>
      <c r="E796" s="97">
        <v>127.47</v>
      </c>
      <c r="F796" s="97"/>
      <c r="G796" s="94">
        <v>77.27</v>
      </c>
      <c r="H796" s="97">
        <v>74.69</v>
      </c>
      <c r="I796" s="97">
        <v>72.55</v>
      </c>
      <c r="J796" s="97"/>
      <c r="K796" s="94">
        <v>10.4</v>
      </c>
      <c r="L796" s="94">
        <v>11.6</v>
      </c>
      <c r="M796" s="94">
        <v>12.59</v>
      </c>
      <c r="N796" s="97"/>
      <c r="O796" s="94">
        <v>2.85</v>
      </c>
      <c r="P796" s="94">
        <v>2.83</v>
      </c>
      <c r="Q796" s="94">
        <v>4.84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0.08</v>
      </c>
      <c r="D801" s="97">
        <v>0.11</v>
      </c>
      <c r="E801" s="97">
        <v>0.1</v>
      </c>
      <c r="F801" s="97">
        <v>0.06</v>
      </c>
      <c r="G801" s="94">
        <v>14.57</v>
      </c>
      <c r="H801" s="97">
        <v>13.1</v>
      </c>
      <c r="I801" s="97">
        <v>11.66</v>
      </c>
      <c r="J801" s="97">
        <v>12.42</v>
      </c>
      <c r="K801" s="94">
        <v>0.85</v>
      </c>
      <c r="L801" s="94">
        <v>1.07</v>
      </c>
      <c r="M801" s="94">
        <v>0.75</v>
      </c>
      <c r="N801" s="97">
        <v>0.71</v>
      </c>
      <c r="O801" s="94">
        <v>26.78</v>
      </c>
      <c r="P801" s="94">
        <v>25.17</v>
      </c>
      <c r="Q801" s="94">
        <v>21.91</v>
      </c>
      <c r="R801" s="97">
        <v>23.14</v>
      </c>
    </row>
    <row r="802" spans="1:18" x14ac:dyDescent="0.2">
      <c r="A802" s="94"/>
      <c r="B802" s="94" t="s">
        <v>225</v>
      </c>
      <c r="C802" s="94">
        <v>0.13</v>
      </c>
      <c r="D802" s="97">
        <v>0.17</v>
      </c>
      <c r="E802" s="97">
        <v>0.14000000000000001</v>
      </c>
      <c r="F802" s="97">
        <v>0.13</v>
      </c>
      <c r="G802" s="94">
        <v>14.27</v>
      </c>
      <c r="H802" s="97">
        <v>12.47</v>
      </c>
      <c r="I802" s="97">
        <v>12.41</v>
      </c>
      <c r="J802" s="97">
        <v>12.3</v>
      </c>
      <c r="K802" s="94">
        <v>0.81</v>
      </c>
      <c r="L802" s="94">
        <v>1.04</v>
      </c>
      <c r="M802" s="94">
        <v>0.72</v>
      </c>
      <c r="N802" s="97">
        <v>0.63</v>
      </c>
      <c r="O802" s="94">
        <v>24.44</v>
      </c>
      <c r="P802" s="94">
        <v>24.03</v>
      </c>
      <c r="Q802" s="94">
        <v>21.77</v>
      </c>
      <c r="R802" s="97">
        <v>25.19</v>
      </c>
    </row>
    <row r="803" spans="1:18" x14ac:dyDescent="0.2">
      <c r="A803" s="94"/>
      <c r="B803" s="94" t="s">
        <v>226</v>
      </c>
      <c r="C803" s="94">
        <v>0.14000000000000001</v>
      </c>
      <c r="D803" s="97">
        <v>0.12</v>
      </c>
      <c r="E803" s="97">
        <v>0.1</v>
      </c>
      <c r="F803" s="97">
        <v>0.14000000000000001</v>
      </c>
      <c r="G803" s="94">
        <v>16.09</v>
      </c>
      <c r="H803" s="97">
        <v>13.87</v>
      </c>
      <c r="I803" s="97">
        <v>14.13</v>
      </c>
      <c r="J803" s="97">
        <v>13.68</v>
      </c>
      <c r="K803" s="94">
        <v>0.67</v>
      </c>
      <c r="L803" s="94">
        <v>1.23</v>
      </c>
      <c r="M803" s="94">
        <v>0.83</v>
      </c>
      <c r="N803" s="97">
        <v>0.69</v>
      </c>
      <c r="O803" s="94">
        <v>26.32</v>
      </c>
      <c r="P803" s="94">
        <v>25.54</v>
      </c>
      <c r="Q803" s="94">
        <v>28.81</v>
      </c>
      <c r="R803" s="97">
        <v>28.98</v>
      </c>
    </row>
    <row r="804" spans="1:18" x14ac:dyDescent="0.2">
      <c r="A804" s="94"/>
      <c r="B804" s="94" t="s">
        <v>227</v>
      </c>
      <c r="C804" s="94">
        <v>0.13</v>
      </c>
      <c r="D804" s="97">
        <v>0.14000000000000001</v>
      </c>
      <c r="E804" s="97">
        <v>0.24</v>
      </c>
      <c r="F804" s="97">
        <v>0.11</v>
      </c>
      <c r="G804" s="94">
        <v>14.33</v>
      </c>
      <c r="H804" s="97">
        <v>11.12</v>
      </c>
      <c r="I804" s="97">
        <v>14.89</v>
      </c>
      <c r="J804" s="97">
        <v>13.88</v>
      </c>
      <c r="K804" s="94">
        <v>0.56000000000000005</v>
      </c>
      <c r="L804" s="94">
        <v>1.02</v>
      </c>
      <c r="M804" s="94">
        <v>0.81</v>
      </c>
      <c r="N804" s="97">
        <v>0.9</v>
      </c>
      <c r="O804" s="94">
        <v>27.35</v>
      </c>
      <c r="P804" s="94">
        <v>19.03</v>
      </c>
      <c r="Q804" s="94">
        <v>25.43</v>
      </c>
      <c r="R804" s="97">
        <v>29.96</v>
      </c>
    </row>
    <row r="805" spans="1:18" x14ac:dyDescent="0.2">
      <c r="A805" s="94"/>
      <c r="B805" s="94" t="s">
        <v>228</v>
      </c>
      <c r="C805" s="94">
        <v>0.11</v>
      </c>
      <c r="D805" s="97">
        <v>0.2</v>
      </c>
      <c r="E805" s="97">
        <v>0.14000000000000001</v>
      </c>
      <c r="F805" s="97">
        <v>0.1</v>
      </c>
      <c r="G805" s="94">
        <v>14.61</v>
      </c>
      <c r="H805" s="97">
        <v>12.4</v>
      </c>
      <c r="I805" s="97">
        <v>14.91</v>
      </c>
      <c r="J805" s="97">
        <v>15.09</v>
      </c>
      <c r="K805" s="94">
        <v>0.83</v>
      </c>
      <c r="L805" s="94">
        <v>0.81</v>
      </c>
      <c r="M805" s="94">
        <v>0.84</v>
      </c>
      <c r="N805" s="97">
        <v>0.86</v>
      </c>
      <c r="O805" s="94">
        <v>27.87</v>
      </c>
      <c r="P805" s="94">
        <v>21.29</v>
      </c>
      <c r="Q805" s="94">
        <v>24.11</v>
      </c>
      <c r="R805" s="97">
        <v>31.49</v>
      </c>
    </row>
    <row r="806" spans="1:18" x14ac:dyDescent="0.2">
      <c r="A806" s="94"/>
      <c r="B806" s="94" t="s">
        <v>229</v>
      </c>
      <c r="C806" s="94">
        <v>0.17</v>
      </c>
      <c r="D806" s="97">
        <v>0.1</v>
      </c>
      <c r="E806" s="97">
        <v>0.17</v>
      </c>
      <c r="F806" s="97">
        <v>0.08</v>
      </c>
      <c r="G806" s="94">
        <v>13.79</v>
      </c>
      <c r="H806" s="97">
        <v>12.88</v>
      </c>
      <c r="I806" s="97">
        <v>13.64</v>
      </c>
      <c r="J806" s="97">
        <v>14.43</v>
      </c>
      <c r="K806" s="94">
        <v>1.0900000000000001</v>
      </c>
      <c r="L806" s="94">
        <v>1.1100000000000001</v>
      </c>
      <c r="M806" s="94">
        <v>0.63</v>
      </c>
      <c r="N806" s="97">
        <v>0.95</v>
      </c>
      <c r="O806" s="94">
        <v>25.93</v>
      </c>
      <c r="P806" s="94">
        <v>26.9</v>
      </c>
      <c r="Q806" s="94">
        <v>24.26</v>
      </c>
      <c r="R806" s="97">
        <v>29.12</v>
      </c>
    </row>
    <row r="807" spans="1:18" x14ac:dyDescent="0.2">
      <c r="A807" s="94"/>
      <c r="B807" s="94" t="s">
        <v>230</v>
      </c>
      <c r="C807" s="94">
        <v>0.13</v>
      </c>
      <c r="D807" s="97">
        <v>0.16</v>
      </c>
      <c r="E807" s="97">
        <v>0.18</v>
      </c>
      <c r="F807" s="97">
        <v>0.08</v>
      </c>
      <c r="G807" s="94">
        <v>14.35</v>
      </c>
      <c r="H807" s="97">
        <v>12.13</v>
      </c>
      <c r="I807" s="97">
        <v>13.2</v>
      </c>
      <c r="J807" s="97">
        <v>13.12</v>
      </c>
      <c r="K807" s="94">
        <v>0.78</v>
      </c>
      <c r="L807" s="94">
        <v>0.83</v>
      </c>
      <c r="M807" s="94">
        <v>0.93</v>
      </c>
      <c r="N807" s="97">
        <v>0.89</v>
      </c>
      <c r="O807" s="94">
        <v>26.34</v>
      </c>
      <c r="P807" s="94">
        <v>25.06</v>
      </c>
      <c r="Q807" s="94">
        <v>24.63</v>
      </c>
      <c r="R807" s="97">
        <v>27.54</v>
      </c>
    </row>
    <row r="808" spans="1:18" x14ac:dyDescent="0.2">
      <c r="A808" s="94"/>
      <c r="B808" s="94" t="s">
        <v>231</v>
      </c>
      <c r="C808" s="94">
        <v>0.17</v>
      </c>
      <c r="D808" s="97">
        <v>0.13</v>
      </c>
      <c r="E808" s="97">
        <v>0.12</v>
      </c>
      <c r="F808" s="97">
        <v>0.16</v>
      </c>
      <c r="G808" s="94">
        <v>13.91</v>
      </c>
      <c r="H808" s="97">
        <v>12.59</v>
      </c>
      <c r="I808" s="97">
        <v>13.34</v>
      </c>
      <c r="J808" s="97">
        <v>13.87</v>
      </c>
      <c r="K808" s="94">
        <v>0.67</v>
      </c>
      <c r="L808" s="94">
        <v>1.2</v>
      </c>
      <c r="M808" s="94">
        <v>0.86</v>
      </c>
      <c r="N808" s="97">
        <v>1.0900000000000001</v>
      </c>
      <c r="O808" s="94">
        <v>27.32</v>
      </c>
      <c r="P808" s="94">
        <v>25.41</v>
      </c>
      <c r="Q808" s="94">
        <v>25.43</v>
      </c>
      <c r="R808" s="97">
        <v>29.92</v>
      </c>
    </row>
    <row r="809" spans="1:18" x14ac:dyDescent="0.2">
      <c r="A809" s="94"/>
      <c r="B809" s="94" t="s">
        <v>232</v>
      </c>
      <c r="C809" s="94">
        <v>0.06</v>
      </c>
      <c r="D809" s="97">
        <v>0.22</v>
      </c>
      <c r="E809" s="97">
        <v>0.11</v>
      </c>
      <c r="F809" s="97">
        <v>7.0000000000000007E-2</v>
      </c>
      <c r="G809" s="94">
        <v>14.57</v>
      </c>
      <c r="H809" s="97">
        <v>12.64</v>
      </c>
      <c r="I809" s="97">
        <v>12.71</v>
      </c>
      <c r="J809" s="97">
        <v>14.02</v>
      </c>
      <c r="K809" s="94">
        <v>0.48</v>
      </c>
      <c r="L809" s="94">
        <v>0.97</v>
      </c>
      <c r="M809" s="94">
        <v>1.1100000000000001</v>
      </c>
      <c r="N809" s="97">
        <v>1.21</v>
      </c>
      <c r="O809" s="94">
        <v>24.52</v>
      </c>
      <c r="P809" s="94">
        <v>23.66</v>
      </c>
      <c r="Q809" s="94">
        <v>25.73</v>
      </c>
      <c r="R809" s="97">
        <v>27.41</v>
      </c>
    </row>
    <row r="810" spans="1:18" x14ac:dyDescent="0.2">
      <c r="A810" s="94"/>
      <c r="B810" s="94" t="s">
        <v>233</v>
      </c>
      <c r="C810" s="94">
        <v>0.14000000000000001</v>
      </c>
      <c r="D810" s="97">
        <v>0.2</v>
      </c>
      <c r="E810" s="97">
        <v>7.0000000000000007E-2</v>
      </c>
      <c r="F810" s="97">
        <v>0.14000000000000001</v>
      </c>
      <c r="G810" s="94">
        <v>15.01</v>
      </c>
      <c r="H810" s="97">
        <v>13.75</v>
      </c>
      <c r="I810" s="97">
        <v>13.81</v>
      </c>
      <c r="J810" s="97">
        <v>15.15</v>
      </c>
      <c r="K810" s="94">
        <v>0.43</v>
      </c>
      <c r="L810" s="94">
        <v>0.96</v>
      </c>
      <c r="M810" s="94">
        <v>0.72</v>
      </c>
      <c r="N810" s="97">
        <v>0.95</v>
      </c>
      <c r="O810" s="94">
        <v>28.41</v>
      </c>
      <c r="P810" s="94">
        <v>27.02</v>
      </c>
      <c r="Q810" s="94">
        <v>25.38</v>
      </c>
      <c r="R810" s="97">
        <v>26.02</v>
      </c>
    </row>
    <row r="811" spans="1:18" x14ac:dyDescent="0.2">
      <c r="A811" s="94"/>
      <c r="B811" s="94" t="s">
        <v>234</v>
      </c>
      <c r="C811" s="94">
        <v>0.24</v>
      </c>
      <c r="D811" s="97">
        <v>0.14000000000000001</v>
      </c>
      <c r="E811" s="97">
        <v>0.12</v>
      </c>
      <c r="F811" s="97">
        <v>0.19</v>
      </c>
      <c r="G811" s="94">
        <v>13.97</v>
      </c>
      <c r="H811" s="97">
        <v>11.97</v>
      </c>
      <c r="I811" s="97">
        <v>12.42</v>
      </c>
      <c r="J811" s="97">
        <v>13.92</v>
      </c>
      <c r="K811" s="94">
        <v>0.32</v>
      </c>
      <c r="L811" s="94">
        <v>0.79</v>
      </c>
      <c r="M811" s="94">
        <v>0.81</v>
      </c>
      <c r="N811" s="97">
        <v>0.9</v>
      </c>
      <c r="O811" s="94">
        <v>24.58</v>
      </c>
      <c r="P811" s="94">
        <v>23.19</v>
      </c>
      <c r="Q811" s="94">
        <v>24.88</v>
      </c>
      <c r="R811" s="97">
        <v>24.15</v>
      </c>
    </row>
    <row r="812" spans="1:18" x14ac:dyDescent="0.2">
      <c r="A812" s="94"/>
      <c r="B812" s="94" t="s">
        <v>235</v>
      </c>
      <c r="C812" s="94">
        <v>0.16</v>
      </c>
      <c r="D812" s="97">
        <v>0.14000000000000001</v>
      </c>
      <c r="E812" s="97">
        <v>0.12</v>
      </c>
      <c r="F812" s="97"/>
      <c r="G812" s="94">
        <v>13.99</v>
      </c>
      <c r="H812" s="97">
        <v>13.49</v>
      </c>
      <c r="I812" s="97">
        <v>13.54</v>
      </c>
      <c r="J812" s="97"/>
      <c r="K812" s="94">
        <v>0.47</v>
      </c>
      <c r="L812" s="94">
        <v>0.79</v>
      </c>
      <c r="M812" s="94">
        <v>0.86</v>
      </c>
      <c r="N812" s="97"/>
      <c r="O812" s="94">
        <v>23.05</v>
      </c>
      <c r="P812" s="94">
        <v>22.32</v>
      </c>
      <c r="Q812" s="94">
        <v>22.96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5989900</v>
      </c>
      <c r="D818" s="101">
        <v>1575957</v>
      </c>
      <c r="E818" s="101">
        <v>3772112</v>
      </c>
      <c r="F818" s="101">
        <v>2095200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6052901</v>
      </c>
      <c r="D819" s="101">
        <v>1567660</v>
      </c>
      <c r="E819" s="101">
        <v>3891576</v>
      </c>
      <c r="F819" s="101">
        <v>2098383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6015454</v>
      </c>
      <c r="D820" s="101">
        <v>1564126</v>
      </c>
      <c r="E820" s="101">
        <v>3876988</v>
      </c>
      <c r="F820" s="101">
        <v>2040250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6031704</v>
      </c>
      <c r="D821" s="101">
        <v>1556441</v>
      </c>
      <c r="E821" s="101">
        <v>3893628</v>
      </c>
      <c r="F821" s="101">
        <v>2052490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6013922</v>
      </c>
      <c r="D822" s="101">
        <v>1549814</v>
      </c>
      <c r="E822" s="101">
        <v>3884789</v>
      </c>
      <c r="F822" s="101">
        <v>2058083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5943814</v>
      </c>
      <c r="D823" s="101">
        <v>1549559</v>
      </c>
      <c r="E823" s="101">
        <v>3832042</v>
      </c>
      <c r="F823" s="101">
        <v>2081738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5702328</v>
      </c>
      <c r="D824" s="101">
        <v>1541780</v>
      </c>
      <c r="E824" s="101">
        <v>3634440</v>
      </c>
      <c r="F824" s="101">
        <v>2080738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5737280</v>
      </c>
      <c r="D825" s="101">
        <v>1558368</v>
      </c>
      <c r="E825" s="101">
        <v>3649895</v>
      </c>
      <c r="F825" s="101">
        <v>2109394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5717244</v>
      </c>
      <c r="D826" s="101">
        <v>1548267</v>
      </c>
      <c r="E826" s="101">
        <v>3630095</v>
      </c>
      <c r="F826" s="101">
        <v>2107343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5583903</v>
      </c>
      <c r="D827" s="101">
        <v>1558224</v>
      </c>
      <c r="E827" s="101">
        <v>3472434</v>
      </c>
      <c r="F827" s="101">
        <v>2107468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5594560</v>
      </c>
      <c r="D828" s="101">
        <v>1551204</v>
      </c>
      <c r="E828" s="101">
        <v>3491637</v>
      </c>
      <c r="F828" s="101">
        <v>2115670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5594629</v>
      </c>
      <c r="D829" s="101">
        <v>1556727</v>
      </c>
      <c r="E829" s="101">
        <v>3491131</v>
      </c>
      <c r="F829" s="101">
        <v>2122764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5621550</v>
      </c>
      <c r="D830" s="101">
        <v>1560797</v>
      </c>
      <c r="E830" s="101">
        <v>3509065</v>
      </c>
      <c r="F830" s="101">
        <v>2148574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11247780</v>
      </c>
      <c r="D836" s="101">
        <v>3163257</v>
      </c>
      <c r="E836" s="101">
        <v>4570571</v>
      </c>
      <c r="F836" s="101">
        <v>2943794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11464216</v>
      </c>
      <c r="D837" s="101">
        <v>3156925</v>
      </c>
      <c r="E837" s="101">
        <v>4790088</v>
      </c>
      <c r="F837" s="101">
        <v>2957802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11370001</v>
      </c>
      <c r="D838" s="101">
        <v>3219110</v>
      </c>
      <c r="E838" s="101">
        <v>4762240</v>
      </c>
      <c r="F838" s="101">
        <v>2826291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11508280</v>
      </c>
      <c r="D839" s="101">
        <v>3305886</v>
      </c>
      <c r="E839" s="101">
        <v>4780333</v>
      </c>
      <c r="F839" s="101">
        <v>2854983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11574211</v>
      </c>
      <c r="D840" s="101">
        <v>3358801</v>
      </c>
      <c r="E840" s="101">
        <v>4772365</v>
      </c>
      <c r="F840" s="101">
        <v>2876182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11639388</v>
      </c>
      <c r="D841" s="101">
        <v>3420970</v>
      </c>
      <c r="E841" s="101">
        <v>4729563</v>
      </c>
      <c r="F841" s="101">
        <v>2940000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11729602</v>
      </c>
      <c r="D842" s="101">
        <v>3507157</v>
      </c>
      <c r="E842" s="101">
        <v>4717358</v>
      </c>
      <c r="F842" s="101">
        <v>2956731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11945721</v>
      </c>
      <c r="D843" s="101">
        <v>3592124</v>
      </c>
      <c r="E843" s="101">
        <v>4777146</v>
      </c>
      <c r="F843" s="101">
        <v>3024058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11944568</v>
      </c>
      <c r="D844" s="101">
        <v>3621775</v>
      </c>
      <c r="E844" s="101">
        <v>4742068</v>
      </c>
      <c r="F844" s="101">
        <v>3025851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11781177</v>
      </c>
      <c r="D845" s="101">
        <v>3693346</v>
      </c>
      <c r="E845" s="101">
        <v>4503678</v>
      </c>
      <c r="F845" s="101">
        <v>3022465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11660342</v>
      </c>
      <c r="D846" s="101">
        <v>3578998</v>
      </c>
      <c r="E846" s="101">
        <v>4535623</v>
      </c>
      <c r="F846" s="101">
        <v>2996591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11710995</v>
      </c>
      <c r="D847" s="101">
        <v>3612417</v>
      </c>
      <c r="E847" s="101">
        <v>4544145</v>
      </c>
      <c r="F847" s="101">
        <v>3012788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11698565</v>
      </c>
      <c r="D848" s="101">
        <v>3509703</v>
      </c>
      <c r="E848" s="101">
        <v>4585948</v>
      </c>
      <c r="F848" s="101">
        <v>3063344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244619062766</v>
      </c>
      <c r="D854" s="102">
        <v>62706436840</v>
      </c>
      <c r="E854" s="102">
        <v>12351697312</v>
      </c>
      <c r="F854" s="102">
        <v>21373729107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248632141368</v>
      </c>
      <c r="D855" s="102">
        <v>61922193563</v>
      </c>
      <c r="E855" s="102">
        <v>12211910567</v>
      </c>
      <c r="F855" s="102">
        <v>22933788075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245563890143</v>
      </c>
      <c r="D856" s="102">
        <v>62056242007</v>
      </c>
      <c r="E856" s="102">
        <v>11272905674</v>
      </c>
      <c r="F856" s="102">
        <v>21223567468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249296287779</v>
      </c>
      <c r="D857" s="102">
        <v>61699584731</v>
      </c>
      <c r="E857" s="102">
        <v>11991917351</v>
      </c>
      <c r="F857" s="102">
        <v>20490391556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249888216490</v>
      </c>
      <c r="D858" s="102">
        <v>61821791155</v>
      </c>
      <c r="E858" s="102">
        <v>11770694718</v>
      </c>
      <c r="F858" s="102">
        <v>20518750611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251250900667</v>
      </c>
      <c r="D859" s="102">
        <v>62643457952</v>
      </c>
      <c r="E859" s="102">
        <v>11500433034</v>
      </c>
      <c r="F859" s="102">
        <v>20989314862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251278209578</v>
      </c>
      <c r="D860" s="102">
        <v>63669276782</v>
      </c>
      <c r="E860" s="102">
        <v>11425835936</v>
      </c>
      <c r="F860" s="102">
        <v>20221713714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254562528043</v>
      </c>
      <c r="D861" s="102">
        <v>65206957725</v>
      </c>
      <c r="E861" s="102">
        <v>11515139772</v>
      </c>
      <c r="F861" s="102">
        <v>21521185682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254346420233</v>
      </c>
      <c r="D862" s="102">
        <v>65117393714</v>
      </c>
      <c r="E862" s="102">
        <v>10955056041</v>
      </c>
      <c r="F862" s="102">
        <v>21484191769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253739070771</v>
      </c>
      <c r="D863" s="102">
        <v>65181515263</v>
      </c>
      <c r="E863" s="102">
        <v>10860077261</v>
      </c>
      <c r="F863" s="102">
        <v>20601196925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253750531246</v>
      </c>
      <c r="D864" s="102">
        <v>64199779049</v>
      </c>
      <c r="E864" s="102">
        <v>11040402780</v>
      </c>
      <c r="F864" s="102">
        <v>20752424049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256328851853</v>
      </c>
      <c r="D865" s="102">
        <v>64225035690</v>
      </c>
      <c r="E865" s="102">
        <v>13170771546</v>
      </c>
      <c r="F865" s="102">
        <v>20805110328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260249633598</v>
      </c>
      <c r="D866" s="102">
        <v>65936997433</v>
      </c>
      <c r="E866" s="102">
        <v>14812195664</v>
      </c>
      <c r="F866" s="102">
        <v>21253570689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21748</v>
      </c>
      <c r="D872" s="102">
        <v>19823</v>
      </c>
      <c r="E872" s="102">
        <v>2702</v>
      </c>
      <c r="F872" s="102">
        <v>7261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21688</v>
      </c>
      <c r="D873" s="102">
        <v>19615</v>
      </c>
      <c r="E873" s="102">
        <v>2549</v>
      </c>
      <c r="F873" s="102">
        <v>7754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21598</v>
      </c>
      <c r="D874" s="102">
        <v>19277</v>
      </c>
      <c r="E874" s="102">
        <v>2367</v>
      </c>
      <c r="F874" s="102">
        <v>7509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21662</v>
      </c>
      <c r="D875" s="102">
        <v>18664</v>
      </c>
      <c r="E875" s="102">
        <v>2509</v>
      </c>
      <c r="F875" s="102">
        <v>7177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21590</v>
      </c>
      <c r="D876" s="102">
        <v>18406</v>
      </c>
      <c r="E876" s="102">
        <v>2466</v>
      </c>
      <c r="F876" s="102">
        <v>7134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21586</v>
      </c>
      <c r="D877" s="102">
        <v>18312</v>
      </c>
      <c r="E877" s="102">
        <v>2432</v>
      </c>
      <c r="F877" s="102">
        <v>7139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21423</v>
      </c>
      <c r="D878" s="102">
        <v>18154</v>
      </c>
      <c r="E878" s="102">
        <v>2422</v>
      </c>
      <c r="F878" s="102">
        <v>6839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21310</v>
      </c>
      <c r="D879" s="102">
        <v>18153</v>
      </c>
      <c r="E879" s="102">
        <v>2410</v>
      </c>
      <c r="F879" s="102">
        <v>7117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21294</v>
      </c>
      <c r="D880" s="102">
        <v>17979</v>
      </c>
      <c r="E880" s="102">
        <v>2310</v>
      </c>
      <c r="F880" s="102">
        <v>7100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21538</v>
      </c>
      <c r="D881" s="102">
        <v>17648</v>
      </c>
      <c r="E881" s="102">
        <v>2411</v>
      </c>
      <c r="F881" s="102">
        <v>6816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21762</v>
      </c>
      <c r="D882" s="102">
        <v>17938</v>
      </c>
      <c r="E882" s="102">
        <v>2434</v>
      </c>
      <c r="F882" s="102">
        <v>6925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21888</v>
      </c>
      <c r="D883" s="102">
        <v>17779</v>
      </c>
      <c r="E883" s="102">
        <v>2898</v>
      </c>
      <c r="F883" s="102">
        <v>6906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22246</v>
      </c>
      <c r="D884" s="102">
        <v>18787</v>
      </c>
      <c r="E884" s="102">
        <v>3230</v>
      </c>
      <c r="F884" s="102">
        <v>6938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1.4800000000000001E-2</v>
      </c>
      <c r="D890" s="103">
        <v>5.5999999999999999E-3</v>
      </c>
      <c r="E890" s="103">
        <v>8.8999999999999999E-3</v>
      </c>
      <c r="F890" s="103">
        <v>3.0999999999999999E-3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1.3100000000000001E-2</v>
      </c>
      <c r="D891" s="103">
        <v>5.5999999999999999E-3</v>
      </c>
      <c r="E891" s="103">
        <v>7.4000000000000003E-3</v>
      </c>
      <c r="F891" s="103">
        <v>3.0999999999999999E-3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1.2E-2</v>
      </c>
      <c r="D892" s="103">
        <v>5.4000000000000003E-3</v>
      </c>
      <c r="E892" s="103">
        <v>6.1999999999999998E-3</v>
      </c>
      <c r="F892" s="103">
        <v>3.0000000000000001E-3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1.14E-2</v>
      </c>
      <c r="D893" s="103">
        <v>5.4000000000000003E-3</v>
      </c>
      <c r="E893" s="103">
        <v>5.7000000000000002E-3</v>
      </c>
      <c r="F893" s="103">
        <v>2.8999999999999998E-3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1.1299999999999999E-2</v>
      </c>
      <c r="D894" s="103">
        <v>5.4000000000000003E-3</v>
      </c>
      <c r="E894" s="103">
        <v>5.4000000000000003E-3</v>
      </c>
      <c r="F894" s="103">
        <v>3.0999999999999999E-3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1.14E-2</v>
      </c>
      <c r="D895" s="103">
        <v>5.4000000000000003E-3</v>
      </c>
      <c r="E895" s="103">
        <v>5.5999999999999999E-3</v>
      </c>
      <c r="F895" s="103">
        <v>3.3E-3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1.15E-2</v>
      </c>
      <c r="D896" s="103">
        <v>5.1000000000000004E-3</v>
      </c>
      <c r="E896" s="103">
        <v>5.7999999999999996E-3</v>
      </c>
      <c r="F896" s="103">
        <v>3.3E-3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1.09E-2</v>
      </c>
      <c r="D897" s="103">
        <v>5.1999999999999998E-3</v>
      </c>
      <c r="E897" s="103">
        <v>5.3E-3</v>
      </c>
      <c r="F897" s="103">
        <v>3.3999999999999998E-3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1.09E-2</v>
      </c>
      <c r="D898" s="103">
        <v>5.1000000000000004E-3</v>
      </c>
      <c r="E898" s="103">
        <v>5.4000000000000003E-3</v>
      </c>
      <c r="F898" s="103">
        <v>3.3999999999999998E-3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1.04E-2</v>
      </c>
      <c r="D899" s="103">
        <v>5.1000000000000004E-3</v>
      </c>
      <c r="E899" s="103">
        <v>4.7999999999999996E-3</v>
      </c>
      <c r="F899" s="103">
        <v>3.3999999999999998E-3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1.1299999999999999E-2</v>
      </c>
      <c r="D900" s="103">
        <v>5.1000000000000004E-3</v>
      </c>
      <c r="E900" s="103">
        <v>5.8999999999999999E-3</v>
      </c>
      <c r="F900" s="103">
        <v>3.3999999999999998E-3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1.18E-2</v>
      </c>
      <c r="D901" s="103">
        <v>5.1999999999999998E-3</v>
      </c>
      <c r="E901" s="103">
        <v>6.7999999999999996E-3</v>
      </c>
      <c r="F901" s="103">
        <v>3.3999999999999998E-3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1.1599999999999999E-2</v>
      </c>
      <c r="D902" s="103">
        <v>5.1000000000000004E-3</v>
      </c>
      <c r="E902" s="103">
        <v>6.1999999999999998E-3</v>
      </c>
      <c r="F902" s="103">
        <v>3.5999999999999999E-3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8.3999999999999995E-3</v>
      </c>
      <c r="D908" s="103">
        <v>4.1999999999999997E-3</v>
      </c>
      <c r="E908" s="103">
        <v>5.1000000000000004E-3</v>
      </c>
      <c r="F908" s="103">
        <v>2.5000000000000001E-3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8.3000000000000001E-3</v>
      </c>
      <c r="D909" s="103">
        <v>4.1000000000000003E-3</v>
      </c>
      <c r="E909" s="103">
        <v>4.0000000000000001E-3</v>
      </c>
      <c r="F909" s="103">
        <v>2.5000000000000001E-3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7.7000000000000002E-3</v>
      </c>
      <c r="D910" s="103">
        <v>4.1000000000000003E-3</v>
      </c>
      <c r="E910" s="103">
        <v>3.0000000000000001E-3</v>
      </c>
      <c r="F910" s="103">
        <v>2.5000000000000001E-3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7.7999999999999996E-3</v>
      </c>
      <c r="D911" s="103">
        <v>4.1999999999999997E-3</v>
      </c>
      <c r="E911" s="103">
        <v>3.0999999999999999E-3</v>
      </c>
      <c r="F911" s="103">
        <v>2.2000000000000001E-3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7.7000000000000002E-3</v>
      </c>
      <c r="D912" s="103">
        <v>4.1999999999999997E-3</v>
      </c>
      <c r="E912" s="103">
        <v>3.0999999999999999E-3</v>
      </c>
      <c r="F912" s="103">
        <v>2.2000000000000001E-3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8.0999999999999996E-3</v>
      </c>
      <c r="D913" s="103">
        <v>4.4000000000000003E-3</v>
      </c>
      <c r="E913" s="103">
        <v>3.2000000000000002E-3</v>
      </c>
      <c r="F913" s="103">
        <v>2.5000000000000001E-3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8.3999999999999995E-3</v>
      </c>
      <c r="D914" s="103">
        <v>4.4999999999999997E-3</v>
      </c>
      <c r="E914" s="103">
        <v>3.3E-3</v>
      </c>
      <c r="F914" s="103">
        <v>2.5999999999999999E-3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8.5000000000000006E-3</v>
      </c>
      <c r="D915" s="103">
        <v>4.4000000000000003E-3</v>
      </c>
      <c r="E915" s="103">
        <v>3.5000000000000001E-3</v>
      </c>
      <c r="F915" s="103">
        <v>2.7000000000000001E-3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8.6999999999999994E-3</v>
      </c>
      <c r="D916" s="103">
        <v>4.5999999999999999E-3</v>
      </c>
      <c r="E916" s="103">
        <v>3.3999999999999998E-3</v>
      </c>
      <c r="F916" s="103">
        <v>2.8E-3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8.5000000000000006E-3</v>
      </c>
      <c r="D917" s="103">
        <v>4.5999999999999999E-3</v>
      </c>
      <c r="E917" s="103">
        <v>3.5999999999999999E-3</v>
      </c>
      <c r="F917" s="103">
        <v>2.3E-3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9.1999999999999998E-3</v>
      </c>
      <c r="D918" s="103">
        <v>4.5999999999999999E-3</v>
      </c>
      <c r="E918" s="103">
        <v>3.8999999999999998E-3</v>
      </c>
      <c r="F918" s="103">
        <v>2.8999999999999998E-3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9.4000000000000004E-3</v>
      </c>
      <c r="D919" s="103">
        <v>4.5999999999999999E-3</v>
      </c>
      <c r="E919" s="103">
        <v>4.1999999999999997E-3</v>
      </c>
      <c r="F919" s="103">
        <v>3.0999999999999999E-3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1.1299999999999999E-2</v>
      </c>
      <c r="D920" s="103">
        <v>6.0000000000000001E-3</v>
      </c>
      <c r="E920" s="103">
        <v>6.8999999999999999E-3</v>
      </c>
      <c r="F920" s="103">
        <v>2.8999999999999998E-3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5.7000000000000002E-3</v>
      </c>
      <c r="D926" s="103">
        <v>3.0999999999999999E-3</v>
      </c>
      <c r="E926" s="103">
        <v>2.5000000000000001E-3</v>
      </c>
      <c r="F926" s="103">
        <v>2.2000000000000001E-3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6.1999999999999998E-3</v>
      </c>
      <c r="D927" s="103">
        <v>3.3E-3</v>
      </c>
      <c r="E927" s="103">
        <v>4.1000000000000003E-3</v>
      </c>
      <c r="F927" s="103">
        <v>2.0999999999999999E-3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6.1000000000000004E-3</v>
      </c>
      <c r="D928" s="103">
        <v>3.2000000000000002E-3</v>
      </c>
      <c r="E928" s="103">
        <v>2.8E-3</v>
      </c>
      <c r="F928" s="103">
        <v>2.0999999999999999E-3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5.8999999999999999E-3</v>
      </c>
      <c r="D929" s="103">
        <v>3.2000000000000002E-3</v>
      </c>
      <c r="E929" s="103">
        <v>2.7000000000000001E-3</v>
      </c>
      <c r="F929" s="103">
        <v>2.0999999999999999E-3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5.7999999999999996E-3</v>
      </c>
      <c r="D930" s="103">
        <v>3.0999999999999999E-3</v>
      </c>
      <c r="E930" s="103">
        <v>2.5999999999999999E-3</v>
      </c>
      <c r="F930" s="103">
        <v>2.0999999999999999E-3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5.4000000000000003E-3</v>
      </c>
      <c r="D931" s="103">
        <v>3.0000000000000001E-3</v>
      </c>
      <c r="E931" s="103">
        <v>2.3E-3</v>
      </c>
      <c r="F931" s="103">
        <v>2.0999999999999999E-3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5.7000000000000002E-3</v>
      </c>
      <c r="D932" s="103">
        <v>3.0999999999999999E-3</v>
      </c>
      <c r="E932" s="103">
        <v>2.3E-3</v>
      </c>
      <c r="F932" s="103">
        <v>2.2000000000000001E-3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5.7999999999999996E-3</v>
      </c>
      <c r="D933" s="103">
        <v>3.3E-3</v>
      </c>
      <c r="E933" s="103">
        <v>2.3E-3</v>
      </c>
      <c r="F933" s="103">
        <v>2.5000000000000001E-3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5.7999999999999996E-3</v>
      </c>
      <c r="D934" s="103">
        <v>3.3E-3</v>
      </c>
      <c r="E934" s="103">
        <v>2.3E-3</v>
      </c>
      <c r="F934" s="103">
        <v>2.3E-3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5.5999999999999999E-3</v>
      </c>
      <c r="D935" s="103">
        <v>3.0999999999999999E-3</v>
      </c>
      <c r="E935" s="103">
        <v>2.0999999999999999E-3</v>
      </c>
      <c r="F935" s="103">
        <v>2.3999999999999998E-3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6.0000000000000001E-3</v>
      </c>
      <c r="D936" s="103">
        <v>3.2000000000000002E-3</v>
      </c>
      <c r="E936" s="103">
        <v>2.3999999999999998E-3</v>
      </c>
      <c r="F936" s="103">
        <v>2.5000000000000001E-3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6.0000000000000001E-3</v>
      </c>
      <c r="D937" s="103">
        <v>3.3E-3</v>
      </c>
      <c r="E937" s="103">
        <v>2.5999999999999999E-3</v>
      </c>
      <c r="F937" s="103">
        <v>2.5000000000000001E-3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6.1999999999999998E-3</v>
      </c>
      <c r="D938" s="103">
        <v>3.2000000000000002E-3</v>
      </c>
      <c r="E938" s="103">
        <v>2.5999999999999999E-3</v>
      </c>
      <c r="F938" s="103">
        <v>2.8E-3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3.5999999999999999E-3</v>
      </c>
      <c r="D944" s="103">
        <v>2.5000000000000001E-3</v>
      </c>
      <c r="E944" s="103">
        <v>8.0000000000000004E-4</v>
      </c>
      <c r="F944" s="103">
        <v>1.6000000000000001E-3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3.5000000000000001E-3</v>
      </c>
      <c r="D945" s="103">
        <v>2.5000000000000001E-3</v>
      </c>
      <c r="E945" s="103">
        <v>6.9999999999999999E-4</v>
      </c>
      <c r="F945" s="103">
        <v>1.6000000000000001E-3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4.0000000000000001E-3</v>
      </c>
      <c r="D946" s="103">
        <v>2.7000000000000001E-3</v>
      </c>
      <c r="E946" s="103">
        <v>2.7000000000000001E-3</v>
      </c>
      <c r="F946" s="103">
        <v>1.6000000000000001E-3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3.7000000000000002E-3</v>
      </c>
      <c r="D947" s="103">
        <v>2.5000000000000001E-3</v>
      </c>
      <c r="E947" s="103">
        <v>6.9999999999999999E-4</v>
      </c>
      <c r="F947" s="103">
        <v>1.8E-3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3.5999999999999999E-3</v>
      </c>
      <c r="D948" s="103">
        <v>2.5000000000000001E-3</v>
      </c>
      <c r="E948" s="103">
        <v>6.9999999999999999E-4</v>
      </c>
      <c r="F948" s="103">
        <v>1.6999999999999999E-3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3.5999999999999999E-3</v>
      </c>
      <c r="D949" s="103">
        <v>2.3999999999999998E-3</v>
      </c>
      <c r="E949" s="103">
        <v>6.9999999999999999E-4</v>
      </c>
      <c r="F949" s="103">
        <v>1.6999999999999999E-3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3.3999999999999998E-3</v>
      </c>
      <c r="D950" s="103">
        <v>2.3999999999999998E-3</v>
      </c>
      <c r="E950" s="103">
        <v>5.9999999999999995E-4</v>
      </c>
      <c r="F950" s="103">
        <v>1.6999999999999999E-3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3.8E-3</v>
      </c>
      <c r="D951" s="103">
        <v>2.7000000000000001E-3</v>
      </c>
      <c r="E951" s="103">
        <v>5.9999999999999995E-4</v>
      </c>
      <c r="F951" s="103">
        <v>1.9E-3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4.1000000000000003E-3</v>
      </c>
      <c r="D952" s="103">
        <v>2.8999999999999998E-3</v>
      </c>
      <c r="E952" s="103">
        <v>5.9999999999999995E-4</v>
      </c>
      <c r="F952" s="103">
        <v>2.0999999999999999E-3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4.0000000000000001E-3</v>
      </c>
      <c r="D953" s="103">
        <v>2.7000000000000001E-3</v>
      </c>
      <c r="E953" s="103">
        <v>5.9999999999999995E-4</v>
      </c>
      <c r="F953" s="103">
        <v>2.0999999999999999E-3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4.1000000000000003E-3</v>
      </c>
      <c r="D954" s="103">
        <v>2.8999999999999998E-3</v>
      </c>
      <c r="E954" s="103">
        <v>5.9999999999999995E-4</v>
      </c>
      <c r="F954" s="103">
        <v>2.0999999999999999E-3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4.0000000000000001E-3</v>
      </c>
      <c r="D955" s="103">
        <v>2.7000000000000001E-3</v>
      </c>
      <c r="E955" s="103">
        <v>5.9999999999999995E-4</v>
      </c>
      <c r="F955" s="103">
        <v>2.2000000000000001E-3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3.8999999999999998E-3</v>
      </c>
      <c r="D956" s="103">
        <v>2.8E-3</v>
      </c>
      <c r="E956" s="103">
        <v>5.9999999999999995E-4</v>
      </c>
      <c r="F956" s="103">
        <v>2.2000000000000001E-3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0.22450000000000001</v>
      </c>
      <c r="D962" s="103">
        <v>0.1188</v>
      </c>
      <c r="E962" s="103">
        <v>6.3500000000000001E-2</v>
      </c>
      <c r="F962" s="103">
        <v>0.1027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0.22120000000000001</v>
      </c>
      <c r="D963" s="103">
        <v>0.1128</v>
      </c>
      <c r="E963" s="103">
        <v>6.5000000000000002E-2</v>
      </c>
      <c r="F963" s="103">
        <v>0.1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0.21410000000000001</v>
      </c>
      <c r="D964" s="103">
        <v>0.1114</v>
      </c>
      <c r="E964" s="103">
        <v>0.06</v>
      </c>
      <c r="F964" s="103">
        <v>9.5500000000000002E-2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0.21229999999999999</v>
      </c>
      <c r="D965" s="103">
        <v>0.1094</v>
      </c>
      <c r="E965" s="103">
        <v>6.2600000000000003E-2</v>
      </c>
      <c r="F965" s="103">
        <v>9.2999999999999999E-2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0.2097</v>
      </c>
      <c r="D966" s="103">
        <v>0.10929999999999999</v>
      </c>
      <c r="E966" s="103">
        <v>6.0299999999999999E-2</v>
      </c>
      <c r="F966" s="103">
        <v>9.2299999999999993E-2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0.21079999999999999</v>
      </c>
      <c r="D967" s="103">
        <v>0.1101</v>
      </c>
      <c r="E967" s="103">
        <v>6.1199999999999997E-2</v>
      </c>
      <c r="F967" s="103">
        <v>9.2700000000000005E-2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0.2072</v>
      </c>
      <c r="D968" s="103">
        <v>0.1096</v>
      </c>
      <c r="E968" s="103">
        <v>5.8900000000000001E-2</v>
      </c>
      <c r="F968" s="103">
        <v>9.1600000000000001E-2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0.2097</v>
      </c>
      <c r="D969" s="103">
        <v>0.1114</v>
      </c>
      <c r="E969" s="103">
        <v>5.9400000000000001E-2</v>
      </c>
      <c r="F969" s="103">
        <v>9.2299999999999993E-2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0.2044</v>
      </c>
      <c r="D970" s="103">
        <v>0.10920000000000001</v>
      </c>
      <c r="E970" s="103">
        <v>5.5899999999999998E-2</v>
      </c>
      <c r="F970" s="103">
        <v>8.9899999999999994E-2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0.2034</v>
      </c>
      <c r="D971" s="103">
        <v>0.1105</v>
      </c>
      <c r="E971" s="103">
        <v>5.2200000000000003E-2</v>
      </c>
      <c r="F971" s="103">
        <v>9.0999999999999998E-2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0.20430000000000001</v>
      </c>
      <c r="D972" s="103">
        <v>0.1108</v>
      </c>
      <c r="E972" s="103">
        <v>5.4300000000000001E-2</v>
      </c>
      <c r="F972" s="103">
        <v>8.9800000000000005E-2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0.20480000000000001</v>
      </c>
      <c r="D973" s="103">
        <v>0.112</v>
      </c>
      <c r="E973" s="103">
        <v>5.45E-2</v>
      </c>
      <c r="F973" s="103">
        <v>8.8900000000000007E-2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0.20549999999999999</v>
      </c>
      <c r="D974" s="103">
        <v>0.11360000000000001</v>
      </c>
      <c r="E974" s="103">
        <v>5.2900000000000003E-2</v>
      </c>
      <c r="F974" s="103">
        <v>9.0499999999999997E-2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0.74299999999999988</v>
      </c>
      <c r="D980" s="103">
        <f t="shared" si="34"/>
        <v>0.86580000000000001</v>
      </c>
      <c r="E980" s="103">
        <f t="shared" si="34"/>
        <v>0.91920000000000002</v>
      </c>
      <c r="F980" s="103">
        <f t="shared" si="34"/>
        <v>0.88790000000000002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0.74770000000000003</v>
      </c>
      <c r="D981" s="103">
        <f t="shared" si="34"/>
        <v>0.87170000000000003</v>
      </c>
      <c r="E981" s="103">
        <f t="shared" si="34"/>
        <v>0.91880000000000006</v>
      </c>
      <c r="F981" s="103">
        <f t="shared" si="34"/>
        <v>0.89070000000000005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0.75609999999999999</v>
      </c>
      <c r="D982" s="103">
        <f t="shared" si="34"/>
        <v>0.87319999999999998</v>
      </c>
      <c r="E982" s="103">
        <f t="shared" si="34"/>
        <v>0.92530000000000001</v>
      </c>
      <c r="F982" s="103">
        <f t="shared" si="34"/>
        <v>0.89529999999999998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0.75889999999999991</v>
      </c>
      <c r="D983" s="103">
        <f t="shared" si="34"/>
        <v>0.87530000000000019</v>
      </c>
      <c r="E983" s="103">
        <f t="shared" si="34"/>
        <v>0.92519999999999991</v>
      </c>
      <c r="F983" s="103">
        <f t="shared" si="34"/>
        <v>0.89800000000000002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0.76189999999999991</v>
      </c>
      <c r="D984" s="103">
        <f t="shared" si="34"/>
        <v>0.87550000000000017</v>
      </c>
      <c r="E984" s="103">
        <f t="shared" si="34"/>
        <v>0.92789999999999995</v>
      </c>
      <c r="F984" s="103">
        <f t="shared" si="34"/>
        <v>0.89860000000000007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0.76070000000000004</v>
      </c>
      <c r="D985" s="103">
        <f t="shared" si="34"/>
        <v>0.87470000000000014</v>
      </c>
      <c r="E985" s="103">
        <f t="shared" si="34"/>
        <v>0.92699999999999994</v>
      </c>
      <c r="F985" s="103">
        <f t="shared" si="34"/>
        <v>0.89770000000000005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0.76380000000000003</v>
      </c>
      <c r="D986" s="103">
        <f t="shared" si="34"/>
        <v>0.87530000000000008</v>
      </c>
      <c r="E986" s="103">
        <f t="shared" si="34"/>
        <v>0.92910000000000004</v>
      </c>
      <c r="F986" s="103">
        <f t="shared" si="34"/>
        <v>0.89859999999999995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0.76129999999999998</v>
      </c>
      <c r="D987" s="103">
        <f t="shared" si="34"/>
        <v>0.873</v>
      </c>
      <c r="E987" s="103">
        <f t="shared" si="34"/>
        <v>0.92890000000000006</v>
      </c>
      <c r="F987" s="103">
        <f t="shared" si="34"/>
        <v>0.8972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0.76609999999999989</v>
      </c>
      <c r="D988" s="103">
        <f t="shared" si="34"/>
        <v>0.87490000000000001</v>
      </c>
      <c r="E988" s="103">
        <f t="shared" si="34"/>
        <v>0.93240000000000012</v>
      </c>
      <c r="F988" s="103">
        <f t="shared" si="34"/>
        <v>0.89950000000000008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0.7681</v>
      </c>
      <c r="D989" s="103">
        <f t="shared" si="34"/>
        <v>0.87399999999999989</v>
      </c>
      <c r="E989" s="103">
        <f t="shared" si="34"/>
        <v>0.93669999999999987</v>
      </c>
      <c r="F989" s="103">
        <f t="shared" si="34"/>
        <v>0.89880000000000015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0.7651</v>
      </c>
      <c r="D990" s="103">
        <f t="shared" si="34"/>
        <v>0.87339999999999995</v>
      </c>
      <c r="E990" s="103">
        <f t="shared" si="34"/>
        <v>0.93289999999999995</v>
      </c>
      <c r="F990" s="103">
        <f t="shared" si="34"/>
        <v>0.8993000000000001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0.76400000000000001</v>
      </c>
      <c r="D991" s="103">
        <f t="shared" si="34"/>
        <v>0.87219999999999998</v>
      </c>
      <c r="E991" s="103">
        <f t="shared" si="34"/>
        <v>0.93129999999999991</v>
      </c>
      <c r="F991" s="103">
        <f t="shared" si="34"/>
        <v>0.89990000000000014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0.76149999999999995</v>
      </c>
      <c r="D992" s="103">
        <f t="shared" si="34"/>
        <v>0.86929999999999996</v>
      </c>
      <c r="E992" s="103">
        <f t="shared" si="34"/>
        <v>0.93079999999999985</v>
      </c>
      <c r="F992" s="103">
        <f t="shared" si="34"/>
        <v>0.89799999999999991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2022-12-22T19:58:12Z</dcterms:modified>
</cp:coreProperties>
</file>