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 s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 s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 s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 s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7" i="1" s="1"/>
  <c r="C146" i="1"/>
  <c r="C145" i="1"/>
  <c r="C144" i="1"/>
  <c r="C143" i="1"/>
  <c r="C142" i="1"/>
  <c r="C141" i="1"/>
  <c r="I107" i="1"/>
  <c r="B58" i="1"/>
  <c r="D439" i="1" s="1"/>
  <c r="C115" i="1"/>
  <c r="D57" i="1"/>
  <c r="C57" i="1" s="1"/>
  <c r="D56" i="1"/>
  <c r="C56" i="1" s="1"/>
  <c r="D55" i="1"/>
  <c r="C55" i="1" s="1"/>
  <c r="D54" i="1"/>
  <c r="C54" i="1" s="1"/>
  <c r="B18" i="1"/>
  <c r="I95" i="1"/>
  <c r="I104" i="1"/>
  <c r="C113" i="1"/>
  <c r="C117" i="1"/>
  <c r="I97" i="1"/>
  <c r="I109" i="1"/>
  <c r="I106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H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D118" i="1"/>
  <c r="D115" i="1"/>
  <c r="D114" i="1"/>
  <c r="B75" i="1"/>
  <c r="B74" i="1"/>
  <c r="B73" i="1"/>
  <c r="B72" i="1"/>
  <c r="B71" i="1"/>
  <c r="B70" i="1"/>
  <c r="B69" i="1"/>
  <c r="B68" i="1"/>
  <c r="C116" i="1"/>
  <c r="I148" i="1"/>
  <c r="C112" i="1"/>
  <c r="C118" i="1"/>
  <c r="C114" i="1"/>
  <c r="H32" i="1"/>
  <c r="D430" i="1"/>
  <c r="I142" i="1"/>
  <c r="D441" i="1"/>
  <c r="D433" i="1"/>
  <c r="C775" i="1"/>
  <c r="H31" i="1"/>
  <c r="H34" i="1"/>
  <c r="I392" i="1"/>
  <c r="I401" i="1"/>
  <c r="I390" i="1"/>
  <c r="I391" i="1"/>
  <c r="I400" i="1"/>
  <c r="I393" i="1"/>
  <c r="I402" i="1"/>
  <c r="G393" i="1"/>
  <c r="G400" i="1"/>
  <c r="G401" i="1"/>
  <c r="G395" i="1"/>
  <c r="G389" i="1"/>
  <c r="G397" i="1"/>
  <c r="G391" i="1"/>
  <c r="C384" i="1"/>
  <c r="C385" i="1"/>
  <c r="C386" i="1"/>
  <c r="C387" i="1"/>
  <c r="G392" i="1"/>
  <c r="G396" i="1"/>
  <c r="G402" i="1"/>
  <c r="G390" i="1"/>
  <c r="G394" i="1"/>
  <c r="E391" i="1"/>
  <c r="H30" i="1"/>
  <c r="H33" i="1"/>
  <c r="B779" i="1"/>
  <c r="C401" i="1"/>
  <c r="I398" i="1"/>
  <c r="I395" i="1"/>
  <c r="I394" i="1"/>
  <c r="H29" i="1"/>
  <c r="C778" i="1"/>
  <c r="B777" i="1"/>
  <c r="D438" i="1"/>
  <c r="C776" i="1"/>
  <c r="D431" i="1"/>
  <c r="D434" i="1"/>
  <c r="I146" i="1"/>
  <c r="B774" i="1"/>
  <c r="B776" i="1"/>
  <c r="C402" i="1"/>
  <c r="C388" i="1"/>
  <c r="I389" i="1"/>
  <c r="I399" i="1"/>
  <c r="I396" i="1"/>
  <c r="B775" i="1"/>
  <c r="I145" i="1"/>
  <c r="H28" i="1"/>
  <c r="C773" i="1"/>
  <c r="D437" i="1"/>
  <c r="C772" i="1"/>
  <c r="D440" i="1"/>
  <c r="C779" i="1"/>
  <c r="I141" i="1"/>
  <c r="C774" i="1"/>
  <c r="I102" i="1"/>
  <c r="C101" i="1"/>
  <c r="C103" i="1"/>
  <c r="I403" i="1" l="1"/>
  <c r="G403" i="1"/>
  <c r="E394" i="1"/>
  <c r="E396" i="1"/>
  <c r="E402" i="1"/>
  <c r="E397" i="1"/>
  <c r="D405" i="1"/>
  <c r="E393" i="1"/>
  <c r="E392" i="1"/>
  <c r="E401" i="1"/>
  <c r="E390" i="1"/>
  <c r="E389" i="1"/>
  <c r="E395" i="1"/>
  <c r="C403" i="1"/>
  <c r="I138" i="1"/>
  <c r="C137" i="1"/>
  <c r="C135" i="1"/>
  <c r="I136" i="1"/>
  <c r="H21" i="1"/>
  <c r="H17" i="1"/>
  <c r="H22" i="1"/>
  <c r="H19" i="1"/>
  <c r="H16" i="1"/>
  <c r="H18" i="1"/>
  <c r="H20" i="1"/>
  <c r="I143" i="1"/>
  <c r="I144" i="1"/>
  <c r="D432" i="1"/>
  <c r="D436" i="1"/>
  <c r="B778" i="1"/>
  <c r="B772" i="1"/>
  <c r="D429" i="1"/>
  <c r="C777" i="1"/>
  <c r="I147" i="1"/>
  <c r="B773" i="1"/>
  <c r="I101" i="1"/>
  <c r="C102" i="1"/>
  <c r="I98" i="1"/>
  <c r="I100" i="1"/>
  <c r="I103" i="1"/>
  <c r="C100" i="1"/>
  <c r="I96" i="1"/>
  <c r="I105" i="1"/>
  <c r="I108" i="1"/>
  <c r="I99" i="1"/>
  <c r="E403" i="1" l="1"/>
  <c r="I135" i="1"/>
</calcChain>
</file>

<file path=xl/sharedStrings.xml><?xml version="1.0" encoding="utf-8"?>
<sst xmlns="http://schemas.openxmlformats.org/spreadsheetml/2006/main" count="692" uniqueCount="532">
  <si>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</si>
  <si>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</si>
  <si>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</si>
  <si>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</si>
  <si>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</si>
  <si>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</si>
  <si>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</si>
  <si>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</si>
  <si>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</si>
  <si>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</si>
  <si>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</si>
  <si>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</si>
  <si>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</si>
  <si>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</si>
  <si>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</si>
  <si>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</si>
  <si>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</si>
  <si>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</si>
  <si>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</si>
  <si>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</si>
  <si>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</si>
  <si>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</si>
  <si>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</si>
  <si>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</si>
  <si>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</si>
  <si>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</si>
  <si>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</si>
  <si>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</si>
  <si>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</si>
  <si>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</si>
  <si>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</si>
  <si>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</si>
  <si>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</si>
  <si>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</si>
  <si>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</si>
  <si>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</si>
  <si>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</si>
  <si>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</si>
  <si>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</si>
  <si>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</si>
  <si>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</si>
  <si>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</si>
  <si>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</si>
  <si>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</si>
  <si>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</si>
  <si>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</si>
  <si>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</si>
  <si>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</si>
  <si>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</si>
  <si>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</si>
  <si>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</si>
  <si>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</si>
  <si>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</si>
  <si>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</si>
  <si>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</si>
  <si>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</si>
  <si>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</si>
  <si>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</si>
  <si>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</si>
  <si>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</si>
  <si>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</si>
  <si>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</si>
  <si>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</si>
  <si>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</si>
  <si>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</si>
  <si>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</si>
  <si>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</si>
  <si>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</si>
  <si>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</si>
  <si>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</si>
  <si>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</si>
  <si>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</si>
  <si>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</si>
  <si>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</si>
  <si>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</si>
  <si>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</si>
  <si>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</si>
  <si>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</si>
  <si>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</si>
  <si>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</si>
  <si>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</si>
  <si>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</si>
  <si>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</si>
  <si>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</si>
  <si>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</si>
  <si>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</si>
  <si>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</si>
  <si>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</si>
  <si>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</si>
  <si>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</si>
  <si>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</si>
  <si>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</si>
  <si>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</si>
  <si>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</si>
  <si>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</si>
  <si>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</si>
  <si>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</si>
  <si>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</si>
  <si>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</si>
  <si>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</si>
  <si>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</si>
  <si>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</si>
  <si>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</si>
  <si>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</si>
  <si>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</si>
  <si>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</si>
  <si>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</si>
  <si>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</si>
  <si>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</si>
  <si>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</si>
  <si>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</si>
  <si>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</si>
  <si>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</si>
  <si>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</si>
  <si>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</si>
  <si>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</si>
  <si>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</si>
  <si>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</si>
  <si>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</si>
  <si>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</si>
  <si>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</si>
  <si>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</si>
  <si>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</si>
  <si>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</si>
  <si>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</si>
  <si>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</si>
  <si>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</si>
  <si>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</si>
  <si>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</si>
  <si>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</si>
  <si>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</si>
  <si>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</si>
  <si>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</si>
  <si>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</si>
  <si>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</si>
  <si>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</si>
  <si>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</si>
  <si>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</si>
  <si>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</si>
  <si>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</si>
  <si>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</si>
  <si>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</si>
  <si>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</si>
  <si>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</si>
  <si>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</si>
  <si>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</si>
  <si>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</si>
  <si>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</si>
  <si>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</si>
  <si>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</si>
  <si>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</si>
  <si>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</si>
  <si>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</si>
  <si>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</si>
  <si>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</si>
  <si>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</si>
  <si>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</si>
  <si>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</si>
  <si>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</si>
  <si>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</si>
  <si>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</si>
  <si>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</si>
  <si>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</si>
  <si>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</si>
  <si>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</si>
  <si>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</si>
  <si>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</si>
  <si>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</si>
  <si>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</si>
  <si>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</si>
  <si>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</si>
  <si>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</si>
  <si>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</si>
  <si>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</si>
  <si>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</si>
  <si>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</si>
  <si>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</si>
  <si>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</si>
  <si>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</si>
  <si>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</si>
  <si>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</si>
  <si>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</si>
  <si>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</si>
  <si>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</si>
  <si>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</si>
  <si>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</si>
  <si>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</si>
  <si>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</si>
  <si>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</si>
  <si>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</si>
  <si>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</si>
  <si>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</si>
  <si>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</si>
  <si>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</si>
  <si>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</si>
  <si>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</si>
  <si>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</si>
  <si>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</si>
  <si>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</si>
  <si>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</si>
  <si>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</si>
  <si>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</si>
  <si>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</si>
  <si>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</si>
  <si>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</si>
  <si>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</si>
  <si>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</si>
  <si>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</si>
  <si>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</si>
  <si>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</si>
  <si>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</si>
  <si>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</si>
  <si>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</si>
  <si>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</si>
  <si>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</si>
  <si>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</si>
  <si>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</si>
  <si>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</si>
  <si>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</si>
  <si>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</si>
  <si>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</si>
  <si>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</si>
  <si>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</si>
  <si>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</si>
  <si>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</si>
  <si>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</si>
  <si>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</si>
  <si>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</si>
  <si>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</si>
  <si>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</si>
  <si>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</si>
  <si>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</si>
  <si>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</si>
  <si>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</si>
  <si>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</si>
  <si>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</si>
  <si>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</si>
  <si>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</si>
  <si>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</si>
  <si>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</si>
  <si>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</si>
  <si>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</si>
  <si>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</si>
  <si>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</si>
  <si>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</si>
  <si>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</si>
  <si>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</si>
  <si>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</si>
  <si>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</si>
  <si>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</si>
  <si>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</si>
  <si>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</si>
  <si>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</si>
  <si>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</si>
  <si>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</si>
  <si>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</si>
  <si>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</si>
  <si>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</si>
  <si>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</si>
  <si>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</si>
  <si>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</si>
  <si>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</si>
  <si>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</si>
  <si>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</si>
  <si>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</si>
  <si>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</si>
  <si>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</si>
  <si>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</si>
  <si>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</si>
  <si>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</si>
  <si>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</si>
  <si>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</si>
  <si>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</si>
  <si>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</si>
  <si>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</si>
  <si>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</si>
  <si>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</si>
  <si>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</si>
  <si>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</si>
  <si>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</si>
  <si>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</si>
  <si>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</si>
  <si>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</si>
  <si>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</si>
  <si>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</si>
  <si>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</si>
  <si>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</si>
  <si>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</si>
  <si>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</si>
  <si>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</si>
  <si>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</si>
  <si>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</si>
  <si>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</si>
  <si>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</si>
  <si>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</si>
  <si>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</si>
  <si>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</si>
  <si>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</si>
  <si>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</si>
  <si>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</si>
  <si>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</si>
  <si>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</si>
  <si>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</si>
  <si>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</si>
  <si>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</si>
  <si>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</si>
  <si>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</si>
  <si>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</si>
  <si>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</si>
  <si>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</si>
  <si>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</si>
  <si>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</si>
  <si>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</si>
  <si>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</si>
  <si>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</si>
  <si>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</si>
  <si>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</si>
  <si>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</si>
  <si>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</si>
  <si>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</si>
  <si>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</si>
  <si>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</si>
  <si>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</si>
  <si>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</si>
  <si>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</si>
  <si>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</si>
  <si>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</si>
  <si>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</si>
  <si>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</si>
  <si>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</si>
  <si>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</si>
  <si>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</si>
  <si>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</si>
  <si>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</si>
  <si>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</si>
  <si>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</si>
  <si>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</si>
  <si>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</si>
  <si>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</si>
  <si>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</si>
  <si>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</si>
  <si>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</si>
  <si>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</si>
  <si>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</si>
  <si>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</si>
  <si>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</si>
  <si>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</si>
  <si>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</si>
  <si>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</si>
  <si>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</si>
  <si>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</si>
  <si>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</si>
  <si>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</si>
  <si>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</si>
  <si>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</si>
  <si>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</si>
  <si>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</si>
  <si>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</si>
  <si>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</si>
  <si>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</si>
  <si>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</si>
  <si>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</si>
  <si>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</si>
  <si>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</si>
  <si>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</si>
  <si>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</si>
  <si>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</si>
  <si>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</si>
  <si>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</si>
  <si>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</si>
  <si>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</si>
  <si>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</si>
  <si>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</si>
  <si>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</si>
  <si>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</si>
  <si>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</si>
  <si>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</si>
  <si>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</si>
  <si>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</si>
  <si>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</si>
  <si>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</si>
  <si>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</si>
  <si>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</si>
  <si>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</si>
  <si>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</si>
  <si>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</si>
  <si>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</si>
  <si>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</si>
  <si>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</si>
  <si>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</si>
  <si>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</si>
  <si>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</si>
  <si>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</si>
  <si>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</si>
  <si>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</si>
  <si>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</si>
  <si>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</si>
  <si>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</si>
  <si>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</si>
  <si>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</si>
  <si>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</si>
  <si>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</si>
  <si>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</si>
  <si>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</si>
  <si>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</si>
  <si>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</si>
  <si>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</si>
  <si>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</si>
  <si>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</si>
  <si>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</si>
  <si>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</si>
  <si>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</si>
  <si>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</si>
  <si>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</si>
  <si>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</si>
  <si>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</si>
  <si>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</si>
  <si>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</si>
  <si>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</si>
  <si>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</si>
  <si>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</si>
  <si>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</si>
  <si>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</si>
  <si>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</si>
  <si>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</si>
  <si>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</si>
  <si>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</si>
  <si>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</si>
  <si>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</si>
  <si>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</si>
  <si>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</si>
  <si>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</si>
  <si>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</si>
  <si>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</si>
  <si>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</si>
  <si>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</si>
  <si>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</si>
  <si>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</si>
  <si>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</si>
  <si>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</si>
  <si>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</si>
  <si>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</si>
  <si>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</si>
  <si>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</si>
  <si>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</si>
  <si>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</si>
  <si>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</si>
  <si>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</si>
  <si>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</si>
  <si>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</si>
  <si>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</si>
  <si>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</si>
  <si>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</si>
  <si>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</si>
  <si>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</si>
  <si>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</si>
  <si>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</si>
  <si>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</si>
  <si>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</si>
  <si>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</si>
  <si>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</si>
  <si>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</si>
  <si>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</si>
  <si>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</si>
  <si>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</si>
  <si>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</si>
  <si>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</si>
  <si>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</si>
  <si>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</si>
  <si>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</si>
  <si>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</si>
  <si>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</si>
  <si>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</si>
  <si>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</si>
  <si>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</si>
  <si>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</si>
  <si>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</si>
  <si>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</si>
  <si>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</si>
  <si>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</si>
  <si>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</si>
  <si>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</si>
  <si>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</si>
  <si>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</si>
  <si>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</si>
  <si>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</si>
  <si>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</si>
  <si>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</si>
  <si>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</si>
  <si>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</si>
  <si>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</si>
  <si>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</si>
  <si>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</si>
  <si>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</si>
  <si>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</si>
  <si>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</si>
  <si>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</si>
  <si>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</si>
  <si>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</si>
  <si>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01:06 PM</t>
  </si>
  <si>
    <t>Entidad: Morelos (Mor)</t>
  </si>
  <si>
    <t>Gobernador:</t>
  </si>
  <si>
    <t>C. Cuauhtémoc Blanco Bravo</t>
  </si>
  <si>
    <t>01/10/2018 al 30/09/2024</t>
  </si>
  <si>
    <t>Bajo</t>
  </si>
  <si>
    <t>Medio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</si>
  <si>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</si>
  <si>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</si>
  <si>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</si>
  <si>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</si>
  <si>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</si>
  <si>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</si>
  <si>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</si>
  <si>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</si>
  <si>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</si>
  <si>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</si>
  <si>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</si>
  <si>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</si>
  <si>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</si>
  <si>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</si>
  <si>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600 a 649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</si>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</sst>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-4.4219008458790746E-2</c:v>
                </c:pt>
                <c:pt idx="1">
                  <c:v>-6.8383915007248344E-2</c:v>
                </c:pt>
                <c:pt idx="2">
                  <c:v>-2.4114812187038034E-2</c:v>
                </c:pt>
                <c:pt idx="3">
                  <c:v>-5.8663053057085079E-2</c:v>
                </c:pt>
                <c:pt idx="4">
                  <c:v>-9.3154554395320166E-2</c:v>
                </c:pt>
                <c:pt idx="5">
                  <c:v>-7.6635171966786417E-2</c:v>
                </c:pt>
                <c:pt idx="6">
                  <c:v>-7.4571079809518742E-2</c:v>
                </c:pt>
                <c:pt idx="7">
                  <c:v>-7.8305665570043162E-2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4.4120864403764642E-2</c:v>
                </c:pt>
                <c:pt idx="1">
                  <c:v>7.7226592131709321E-2</c:v>
                </c:pt>
                <c:pt idx="2">
                  <c:v>2.5825176812649134E-2</c:v>
                </c:pt>
                <c:pt idx="3">
                  <c:v>5.8013359859490431E-2</c:v>
                </c:pt>
                <c:pt idx="4">
                  <c:v>8.3401488927101461E-2</c:v>
                </c:pt>
                <c:pt idx="5">
                  <c:v>7.0109614641457277E-2</c:v>
                </c:pt>
                <c:pt idx="6">
                  <c:v>6.0992440863095181E-2</c:v>
                </c:pt>
                <c:pt idx="7">
                  <c:v>6.2263201908901868E-2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617042944"/>
        <c:axId val="613831744"/>
      </c:barChart>
      <c:catAx>
        <c:axId val="617042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3831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383174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7042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8.3999999999999995E-3</c:v>
                </c:pt>
                <c:pt idx="1">
                  <c:v>8.3000000000000001E-3</c:v>
                </c:pt>
                <c:pt idx="2">
                  <c:v>8.0000000000000002E-3</c:v>
                </c:pt>
                <c:pt idx="3">
                  <c:v>1.1599999999999999E-2</c:v>
                </c:pt>
                <c:pt idx="4">
                  <c:v>7.7999999999999996E-3</c:v>
                </c:pt>
                <c:pt idx="5">
                  <c:v>8.0000000000000002E-3</c:v>
                </c:pt>
                <c:pt idx="6">
                  <c:v>8.5000000000000006E-3</c:v>
                </c:pt>
                <c:pt idx="7">
                  <c:v>8.6E-3</c:v>
                </c:pt>
                <c:pt idx="8">
                  <c:v>8.8999999999999999E-3</c:v>
                </c:pt>
                <c:pt idx="9">
                  <c:v>8.8000000000000005E-3</c:v>
                </c:pt>
                <c:pt idx="10">
                  <c:v>9.4999999999999998E-3</c:v>
                </c:pt>
                <c:pt idx="11">
                  <c:v>9.4999999999999998E-3</c:v>
                </c:pt>
                <c:pt idx="12">
                  <c:v>1.12E-2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5.1000000000000004E-3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5.1000000000000004E-3</c:v>
                </c:pt>
                <c:pt idx="4">
                  <c:v>5.1999999999999998E-3</c:v>
                </c:pt>
                <c:pt idx="5">
                  <c:v>5.1999999999999998E-3</c:v>
                </c:pt>
                <c:pt idx="6">
                  <c:v>5.3E-3</c:v>
                </c:pt>
                <c:pt idx="7">
                  <c:v>5.4000000000000003E-3</c:v>
                </c:pt>
                <c:pt idx="8">
                  <c:v>5.4999999999999997E-3</c:v>
                </c:pt>
                <c:pt idx="9">
                  <c:v>5.4999999999999997E-3</c:v>
                </c:pt>
                <c:pt idx="10">
                  <c:v>5.5999999999999999E-3</c:v>
                </c:pt>
                <c:pt idx="11">
                  <c:v>5.5999999999999999E-3</c:v>
                </c:pt>
                <c:pt idx="12">
                  <c:v>6.7000000000000002E-3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4.5999999999999999E-3</c:v>
                </c:pt>
                <c:pt idx="1">
                  <c:v>3.7000000000000002E-3</c:v>
                </c:pt>
                <c:pt idx="2">
                  <c:v>2.8999999999999998E-3</c:v>
                </c:pt>
                <c:pt idx="3">
                  <c:v>9.5999999999999992E-3</c:v>
                </c:pt>
                <c:pt idx="4">
                  <c:v>2.8999999999999998E-3</c:v>
                </c:pt>
                <c:pt idx="5">
                  <c:v>3.0000000000000001E-3</c:v>
                </c:pt>
                <c:pt idx="6">
                  <c:v>3.2000000000000002E-3</c:v>
                </c:pt>
                <c:pt idx="7">
                  <c:v>3.3999999999999998E-3</c:v>
                </c:pt>
                <c:pt idx="8">
                  <c:v>3.3999999999999998E-3</c:v>
                </c:pt>
                <c:pt idx="9">
                  <c:v>3.5000000000000001E-3</c:v>
                </c:pt>
                <c:pt idx="10">
                  <c:v>3.8E-3</c:v>
                </c:pt>
                <c:pt idx="11">
                  <c:v>3.7000000000000002E-3</c:v>
                </c:pt>
                <c:pt idx="12">
                  <c:v>6.0000000000000001E-3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2.2000000000000001E-3</c:v>
                </c:pt>
                <c:pt idx="1">
                  <c:v>2.2000000000000001E-3</c:v>
                </c:pt>
                <c:pt idx="2">
                  <c:v>2.2000000000000001E-3</c:v>
                </c:pt>
                <c:pt idx="3">
                  <c:v>1.9E-3</c:v>
                </c:pt>
                <c:pt idx="4">
                  <c:v>1.9E-3</c:v>
                </c:pt>
                <c:pt idx="5">
                  <c:v>2.0999999999999999E-3</c:v>
                </c:pt>
                <c:pt idx="6">
                  <c:v>2.3E-3</c:v>
                </c:pt>
                <c:pt idx="7">
                  <c:v>2.3999999999999998E-3</c:v>
                </c:pt>
                <c:pt idx="8">
                  <c:v>2.5999999999999999E-3</c:v>
                </c:pt>
                <c:pt idx="9">
                  <c:v>2.3E-3</c:v>
                </c:pt>
                <c:pt idx="10">
                  <c:v>2.8E-3</c:v>
                </c:pt>
                <c:pt idx="11">
                  <c:v>3.0000000000000001E-3</c:v>
                </c:pt>
                <c:pt idx="12">
                  <c:v>3.0999999999999999E-3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634624"/>
        <c:axId val="614767936"/>
      </c:lineChart>
      <c:catAx>
        <c:axId val="572634624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4767936"/>
        <c:crosses val="autoZero"/>
        <c:auto val="1"/>
        <c:lblAlgn val="ctr"/>
        <c:lblOffset val="100"/>
        <c:noMultiLvlLbl val="0"/>
      </c:catAx>
      <c:valAx>
        <c:axId val="614767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26346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8.5000000000000006E-3</c:v>
                </c:pt>
                <c:pt idx="1">
                  <c:v>9.4000000000000004E-3</c:v>
                </c:pt>
                <c:pt idx="2">
                  <c:v>9.1999999999999998E-3</c:v>
                </c:pt>
                <c:pt idx="3">
                  <c:v>9.1000000000000004E-3</c:v>
                </c:pt>
                <c:pt idx="4">
                  <c:v>1.26E-2</c:v>
                </c:pt>
                <c:pt idx="5">
                  <c:v>7.7999999999999996E-3</c:v>
                </c:pt>
                <c:pt idx="6">
                  <c:v>7.9000000000000008E-3</c:v>
                </c:pt>
                <c:pt idx="7">
                  <c:v>8.0000000000000002E-3</c:v>
                </c:pt>
                <c:pt idx="8">
                  <c:v>8.2000000000000007E-3</c:v>
                </c:pt>
                <c:pt idx="9">
                  <c:v>8.0999999999999996E-3</c:v>
                </c:pt>
                <c:pt idx="10">
                  <c:v>8.3000000000000001E-3</c:v>
                </c:pt>
                <c:pt idx="11">
                  <c:v>8.2000000000000007E-3</c:v>
                </c:pt>
                <c:pt idx="12">
                  <c:v>8.3999999999999995E-3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5.8999999999999999E-3</c:v>
                </c:pt>
                <c:pt idx="1">
                  <c:v>6.4000000000000003E-3</c:v>
                </c:pt>
                <c:pt idx="2">
                  <c:v>6.1000000000000004E-3</c:v>
                </c:pt>
                <c:pt idx="3">
                  <c:v>6.1000000000000004E-3</c:v>
                </c:pt>
                <c:pt idx="4">
                  <c:v>5.1999999999999998E-3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5.1000000000000004E-3</c:v>
                </c:pt>
                <c:pt idx="8">
                  <c:v>5.1999999999999998E-3</c:v>
                </c:pt>
                <c:pt idx="9">
                  <c:v>5.0000000000000001E-3</c:v>
                </c:pt>
                <c:pt idx="10">
                  <c:v>5.1999999999999998E-3</c:v>
                </c:pt>
                <c:pt idx="11">
                  <c:v>5.1999999999999998E-3</c:v>
                </c:pt>
                <c:pt idx="12">
                  <c:v>5.1000000000000004E-3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3.3999999999999998E-3</c:v>
                </c:pt>
                <c:pt idx="1">
                  <c:v>5.0000000000000001E-3</c:v>
                </c:pt>
                <c:pt idx="2">
                  <c:v>4.0000000000000001E-3</c:v>
                </c:pt>
                <c:pt idx="3">
                  <c:v>3.7000000000000002E-3</c:v>
                </c:pt>
                <c:pt idx="4">
                  <c:v>1.04E-2</c:v>
                </c:pt>
                <c:pt idx="5">
                  <c:v>3.5999999999999999E-3</c:v>
                </c:pt>
                <c:pt idx="6">
                  <c:v>3.5000000000000001E-3</c:v>
                </c:pt>
                <c:pt idx="7">
                  <c:v>3.5999999999999999E-3</c:v>
                </c:pt>
                <c:pt idx="8">
                  <c:v>3.7000000000000002E-3</c:v>
                </c:pt>
                <c:pt idx="9">
                  <c:v>3.3999999999999998E-3</c:v>
                </c:pt>
                <c:pt idx="10">
                  <c:v>3.5999999999999999E-3</c:v>
                </c:pt>
                <c:pt idx="11">
                  <c:v>3.3999999999999998E-3</c:v>
                </c:pt>
                <c:pt idx="12">
                  <c:v>3.3999999999999998E-3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2.0999999999999999E-3</c:v>
                </c:pt>
                <c:pt idx="1">
                  <c:v>2.0999999999999999E-3</c:v>
                </c:pt>
                <c:pt idx="2">
                  <c:v>2.0999999999999999E-3</c:v>
                </c:pt>
                <c:pt idx="3">
                  <c:v>2.0999999999999999E-3</c:v>
                </c:pt>
                <c:pt idx="4">
                  <c:v>1.9E-3</c:v>
                </c:pt>
                <c:pt idx="5">
                  <c:v>2E-3</c:v>
                </c:pt>
                <c:pt idx="6">
                  <c:v>2.0999999999999999E-3</c:v>
                </c:pt>
                <c:pt idx="7">
                  <c:v>2.3E-3</c:v>
                </c:pt>
                <c:pt idx="8">
                  <c:v>2.2000000000000001E-3</c:v>
                </c:pt>
                <c:pt idx="9">
                  <c:v>2.3999999999999998E-3</c:v>
                </c:pt>
                <c:pt idx="10">
                  <c:v>2.5000000000000001E-3</c:v>
                </c:pt>
                <c:pt idx="11">
                  <c:v>2.5000000000000001E-3</c:v>
                </c:pt>
                <c:pt idx="12">
                  <c:v>2.7000000000000001E-3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340736"/>
        <c:axId val="615032512"/>
      </c:lineChart>
      <c:catAx>
        <c:axId val="5723407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5032512"/>
        <c:crosses val="autoZero"/>
        <c:auto val="1"/>
        <c:lblAlgn val="ctr"/>
        <c:lblOffset val="100"/>
        <c:noMultiLvlLbl val="0"/>
      </c:catAx>
      <c:valAx>
        <c:axId val="6150325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2340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4.1999999999999997E-3</c:v>
                </c:pt>
                <c:pt idx="1">
                  <c:v>4.3E-3</c:v>
                </c:pt>
                <c:pt idx="2">
                  <c:v>4.7000000000000002E-3</c:v>
                </c:pt>
                <c:pt idx="3">
                  <c:v>4.4000000000000003E-3</c:v>
                </c:pt>
                <c:pt idx="4">
                  <c:v>4.4000000000000003E-3</c:v>
                </c:pt>
                <c:pt idx="5">
                  <c:v>8.3999999999999995E-3</c:v>
                </c:pt>
                <c:pt idx="6">
                  <c:v>4.0000000000000001E-3</c:v>
                </c:pt>
                <c:pt idx="7">
                  <c:v>4.4000000000000003E-3</c:v>
                </c:pt>
                <c:pt idx="8">
                  <c:v>4.5999999999999999E-3</c:v>
                </c:pt>
                <c:pt idx="9">
                  <c:v>4.4999999999999997E-3</c:v>
                </c:pt>
                <c:pt idx="10">
                  <c:v>4.7000000000000002E-3</c:v>
                </c:pt>
                <c:pt idx="11">
                  <c:v>4.4999999999999997E-3</c:v>
                </c:pt>
                <c:pt idx="12">
                  <c:v>4.4999999999999997E-3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3.3E-3</c:v>
                </c:pt>
                <c:pt idx="1">
                  <c:v>3.3E-3</c:v>
                </c:pt>
                <c:pt idx="2">
                  <c:v>3.5999999999999999E-3</c:v>
                </c:pt>
                <c:pt idx="3">
                  <c:v>3.3999999999999998E-3</c:v>
                </c:pt>
                <c:pt idx="4">
                  <c:v>3.3E-3</c:v>
                </c:pt>
                <c:pt idx="5">
                  <c:v>3.3E-3</c:v>
                </c:pt>
                <c:pt idx="6">
                  <c:v>3.3E-3</c:v>
                </c:pt>
                <c:pt idx="7">
                  <c:v>3.5000000000000001E-3</c:v>
                </c:pt>
                <c:pt idx="8">
                  <c:v>3.5999999999999999E-3</c:v>
                </c:pt>
                <c:pt idx="9">
                  <c:v>3.5999999999999999E-3</c:v>
                </c:pt>
                <c:pt idx="10">
                  <c:v>3.7000000000000002E-3</c:v>
                </c:pt>
                <c:pt idx="11">
                  <c:v>3.5000000000000001E-3</c:v>
                </c:pt>
                <c:pt idx="12">
                  <c:v>3.5999999999999999E-3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1.1000000000000001E-3</c:v>
                </c:pt>
                <c:pt idx="1">
                  <c:v>1.1000000000000001E-3</c:v>
                </c:pt>
                <c:pt idx="2">
                  <c:v>2.7000000000000001E-3</c:v>
                </c:pt>
                <c:pt idx="3">
                  <c:v>1.1000000000000001E-3</c:v>
                </c:pt>
                <c:pt idx="4">
                  <c:v>1E-3</c:v>
                </c:pt>
                <c:pt idx="5">
                  <c:v>7.4999999999999997E-3</c:v>
                </c:pt>
                <c:pt idx="6">
                  <c:v>8.9999999999999998E-4</c:v>
                </c:pt>
                <c:pt idx="7">
                  <c:v>8.9999999999999998E-4</c:v>
                </c:pt>
                <c:pt idx="8">
                  <c:v>1E-3</c:v>
                </c:pt>
                <c:pt idx="9">
                  <c:v>1E-3</c:v>
                </c:pt>
                <c:pt idx="10">
                  <c:v>1.1000000000000001E-3</c:v>
                </c:pt>
                <c:pt idx="11">
                  <c:v>8.0000000000000004E-4</c:v>
                </c:pt>
                <c:pt idx="12">
                  <c:v>8.0000000000000004E-4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1.4E-3</c:v>
                </c:pt>
                <c:pt idx="1">
                  <c:v>1.5E-3</c:v>
                </c:pt>
                <c:pt idx="2">
                  <c:v>1.5E-3</c:v>
                </c:pt>
                <c:pt idx="3">
                  <c:v>1.6000000000000001E-3</c:v>
                </c:pt>
                <c:pt idx="4">
                  <c:v>1.6999999999999999E-3</c:v>
                </c:pt>
                <c:pt idx="5">
                  <c:v>1.6000000000000001E-3</c:v>
                </c:pt>
                <c:pt idx="6">
                  <c:v>1.5E-3</c:v>
                </c:pt>
                <c:pt idx="7">
                  <c:v>1.6999999999999999E-3</c:v>
                </c:pt>
                <c:pt idx="8">
                  <c:v>1.9E-3</c:v>
                </c:pt>
                <c:pt idx="9">
                  <c:v>1.8E-3</c:v>
                </c:pt>
                <c:pt idx="10">
                  <c:v>1.9E-3</c:v>
                </c:pt>
                <c:pt idx="11">
                  <c:v>2.0999999999999999E-3</c:v>
                </c:pt>
                <c:pt idx="12">
                  <c:v>2.0999999999999999E-3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331008"/>
        <c:axId val="615034816"/>
      </c:lineChart>
      <c:catAx>
        <c:axId val="5723310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5034816"/>
        <c:crosses val="autoZero"/>
        <c:auto val="1"/>
        <c:lblAlgn val="ctr"/>
        <c:lblOffset val="100"/>
        <c:noMultiLvlLbl val="0"/>
      </c:catAx>
      <c:valAx>
        <c:axId val="615034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23310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0.27439999999999998</c:v>
                </c:pt>
                <c:pt idx="1">
                  <c:v>0.2828</c:v>
                </c:pt>
                <c:pt idx="2">
                  <c:v>0.26440000000000002</c:v>
                </c:pt>
                <c:pt idx="3">
                  <c:v>0.26960000000000001</c:v>
                </c:pt>
                <c:pt idx="4">
                  <c:v>0.25790000000000002</c:v>
                </c:pt>
                <c:pt idx="5">
                  <c:v>0.2676</c:v>
                </c:pt>
                <c:pt idx="6">
                  <c:v>0.2621</c:v>
                </c:pt>
                <c:pt idx="7">
                  <c:v>0.27160000000000001</c:v>
                </c:pt>
                <c:pt idx="8">
                  <c:v>0.26090000000000002</c:v>
                </c:pt>
                <c:pt idx="9">
                  <c:v>0.2555</c:v>
                </c:pt>
                <c:pt idx="10">
                  <c:v>0.2591</c:v>
                </c:pt>
                <c:pt idx="11">
                  <c:v>0.26190000000000002</c:v>
                </c:pt>
                <c:pt idx="12">
                  <c:v>0.25919999999999999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0.16719999999999999</c:v>
                </c:pt>
                <c:pt idx="1">
                  <c:v>0.16239999999999999</c:v>
                </c:pt>
                <c:pt idx="2">
                  <c:v>0.15870000000000001</c:v>
                </c:pt>
                <c:pt idx="3">
                  <c:v>0.15640000000000001</c:v>
                </c:pt>
                <c:pt idx="4">
                  <c:v>0.15509999999999999</c:v>
                </c:pt>
                <c:pt idx="5">
                  <c:v>0.15620000000000001</c:v>
                </c:pt>
                <c:pt idx="6">
                  <c:v>0.15629999999999999</c:v>
                </c:pt>
                <c:pt idx="7">
                  <c:v>0.15809999999999999</c:v>
                </c:pt>
                <c:pt idx="8">
                  <c:v>0.15679999999999999</c:v>
                </c:pt>
                <c:pt idx="9">
                  <c:v>0.15809999999999999</c:v>
                </c:pt>
                <c:pt idx="10">
                  <c:v>0.15840000000000001</c:v>
                </c:pt>
                <c:pt idx="11">
                  <c:v>0.1595</c:v>
                </c:pt>
                <c:pt idx="12">
                  <c:v>0.16159999999999999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8.5199999999999998E-2</c:v>
                </c:pt>
                <c:pt idx="1">
                  <c:v>9.8599999999999993E-2</c:v>
                </c:pt>
                <c:pt idx="2">
                  <c:v>8.2500000000000004E-2</c:v>
                </c:pt>
                <c:pt idx="3">
                  <c:v>9.2799999999999994E-2</c:v>
                </c:pt>
                <c:pt idx="4">
                  <c:v>8.1600000000000006E-2</c:v>
                </c:pt>
                <c:pt idx="5">
                  <c:v>9.1399999999999995E-2</c:v>
                </c:pt>
                <c:pt idx="6">
                  <c:v>8.7499999999999994E-2</c:v>
                </c:pt>
                <c:pt idx="7">
                  <c:v>9.6199999999999994E-2</c:v>
                </c:pt>
                <c:pt idx="8">
                  <c:v>8.5000000000000006E-2</c:v>
                </c:pt>
                <c:pt idx="9">
                  <c:v>7.6200000000000004E-2</c:v>
                </c:pt>
                <c:pt idx="10">
                  <c:v>8.1600000000000006E-2</c:v>
                </c:pt>
                <c:pt idx="11">
                  <c:v>8.3699999999999997E-2</c:v>
                </c:pt>
                <c:pt idx="12">
                  <c:v>7.6799999999999993E-2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9.7600000000000006E-2</c:v>
                </c:pt>
                <c:pt idx="1">
                  <c:v>9.5600000000000004E-2</c:v>
                </c:pt>
                <c:pt idx="2">
                  <c:v>9.0300000000000005E-2</c:v>
                </c:pt>
                <c:pt idx="3">
                  <c:v>8.8099999999999998E-2</c:v>
                </c:pt>
                <c:pt idx="4">
                  <c:v>8.7099999999999997E-2</c:v>
                </c:pt>
                <c:pt idx="5">
                  <c:v>8.7999999999999995E-2</c:v>
                </c:pt>
                <c:pt idx="6">
                  <c:v>8.7499999999999994E-2</c:v>
                </c:pt>
                <c:pt idx="7">
                  <c:v>8.8200000000000001E-2</c:v>
                </c:pt>
                <c:pt idx="8">
                  <c:v>8.5900000000000004E-2</c:v>
                </c:pt>
                <c:pt idx="9">
                  <c:v>8.6199999999999999E-2</c:v>
                </c:pt>
                <c:pt idx="10">
                  <c:v>8.4699999999999998E-2</c:v>
                </c:pt>
                <c:pt idx="11">
                  <c:v>8.3599999999999994E-2</c:v>
                </c:pt>
                <c:pt idx="12">
                  <c:v>8.6300000000000002E-2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332032"/>
        <c:axId val="615037120"/>
      </c:lineChart>
      <c:catAx>
        <c:axId val="5723320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5037120"/>
        <c:crosses val="autoZero"/>
        <c:auto val="1"/>
        <c:lblAlgn val="ctr"/>
        <c:lblOffset val="100"/>
        <c:noMultiLvlLbl val="0"/>
      </c:catAx>
      <c:valAx>
        <c:axId val="615037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23320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0.6916000000000001</c:v>
                </c:pt>
                <c:pt idx="1">
                  <c:v>0.68149999999999999</c:v>
                </c:pt>
                <c:pt idx="2">
                  <c:v>0.69609999999999994</c:v>
                </c:pt>
                <c:pt idx="3">
                  <c:v>0.69250000000000012</c:v>
                </c:pt>
                <c:pt idx="4">
                  <c:v>0.70429999999999993</c:v>
                </c:pt>
                <c:pt idx="5">
                  <c:v>0.67609999999999992</c:v>
                </c:pt>
                <c:pt idx="6">
                  <c:v>0.70420000000000005</c:v>
                </c:pt>
                <c:pt idx="7">
                  <c:v>0.69389999999999996</c:v>
                </c:pt>
                <c:pt idx="8">
                  <c:v>0.70409999999999995</c:v>
                </c:pt>
                <c:pt idx="9">
                  <c:v>0.71070000000000011</c:v>
                </c:pt>
                <c:pt idx="10">
                  <c:v>0.70500000000000007</c:v>
                </c:pt>
                <c:pt idx="11">
                  <c:v>0.70230000000000015</c:v>
                </c:pt>
                <c:pt idx="12">
                  <c:v>0.70300000000000007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0.81220000000000003</c:v>
                </c:pt>
                <c:pt idx="1">
                  <c:v>0.8166000000000001</c:v>
                </c:pt>
                <c:pt idx="2">
                  <c:v>0.82030000000000003</c:v>
                </c:pt>
                <c:pt idx="3">
                  <c:v>0.8227000000000001</c:v>
                </c:pt>
                <c:pt idx="4">
                  <c:v>0.82500000000000007</c:v>
                </c:pt>
                <c:pt idx="5">
                  <c:v>0.82410000000000005</c:v>
                </c:pt>
                <c:pt idx="6">
                  <c:v>0.82390000000000008</c:v>
                </c:pt>
                <c:pt idx="7">
                  <c:v>0.82160000000000011</c:v>
                </c:pt>
                <c:pt idx="8">
                  <c:v>0.8226</c:v>
                </c:pt>
                <c:pt idx="9">
                  <c:v>0.82150000000000001</c:v>
                </c:pt>
                <c:pt idx="10">
                  <c:v>0.82069999999999999</c:v>
                </c:pt>
                <c:pt idx="11">
                  <c:v>0.81980000000000008</c:v>
                </c:pt>
                <c:pt idx="12">
                  <c:v>0.81669999999999998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0.89840000000000009</c:v>
                </c:pt>
                <c:pt idx="1">
                  <c:v>0.88349999999999995</c:v>
                </c:pt>
                <c:pt idx="2">
                  <c:v>0.89309999999999989</c:v>
                </c:pt>
                <c:pt idx="3">
                  <c:v>0.88579999999999992</c:v>
                </c:pt>
                <c:pt idx="4">
                  <c:v>0.89680000000000004</c:v>
                </c:pt>
                <c:pt idx="5">
                  <c:v>0.86699999999999999</c:v>
                </c:pt>
                <c:pt idx="6">
                  <c:v>0.89750000000000008</c:v>
                </c:pt>
                <c:pt idx="7">
                  <c:v>0.88819999999999999</c:v>
                </c:pt>
                <c:pt idx="8">
                  <c:v>0.89940000000000009</c:v>
                </c:pt>
                <c:pt idx="9">
                  <c:v>0.90990000000000004</c:v>
                </c:pt>
                <c:pt idx="10">
                  <c:v>0.90259999999999996</c:v>
                </c:pt>
                <c:pt idx="11">
                  <c:v>0.90049999999999997</c:v>
                </c:pt>
                <c:pt idx="12">
                  <c:v>0.9052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0.89420000000000011</c:v>
                </c:pt>
                <c:pt idx="1">
                  <c:v>0.89600000000000002</c:v>
                </c:pt>
                <c:pt idx="2">
                  <c:v>0.90140000000000009</c:v>
                </c:pt>
                <c:pt idx="3">
                  <c:v>0.90380000000000005</c:v>
                </c:pt>
                <c:pt idx="4">
                  <c:v>0.90479999999999994</c:v>
                </c:pt>
                <c:pt idx="5">
                  <c:v>0.90339999999999998</c:v>
                </c:pt>
                <c:pt idx="6">
                  <c:v>0.90360000000000007</c:v>
                </c:pt>
                <c:pt idx="7">
                  <c:v>0.9023000000000001</c:v>
                </c:pt>
                <c:pt idx="8">
                  <c:v>0.9042</c:v>
                </c:pt>
                <c:pt idx="9">
                  <c:v>0.90410000000000013</c:v>
                </c:pt>
                <c:pt idx="10">
                  <c:v>0.90480000000000005</c:v>
                </c:pt>
                <c:pt idx="11">
                  <c:v>0.90550000000000008</c:v>
                </c:pt>
                <c:pt idx="12">
                  <c:v>0.90249999999999997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338176"/>
        <c:axId val="618422848"/>
      </c:lineChart>
      <c:catAx>
        <c:axId val="5723381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8422848"/>
        <c:crosses val="autoZero"/>
        <c:auto val="1"/>
        <c:lblAlgn val="ctr"/>
        <c:lblOffset val="100"/>
        <c:noMultiLvlLbl val="0"/>
      </c:catAx>
      <c:valAx>
        <c:axId val="6184228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23381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175.8</c:v>
                </c:pt>
                <c:pt idx="1">
                  <c:v>164.64</c:v>
                </c:pt>
                <c:pt idx="2">
                  <c:v>204.87</c:v>
                </c:pt>
                <c:pt idx="3">
                  <c:v>189.09</c:v>
                </c:pt>
                <c:pt idx="4">
                  <c:v>187.67</c:v>
                </c:pt>
                <c:pt idx="5">
                  <c:v>170.88</c:v>
                </c:pt>
                <c:pt idx="6">
                  <c:v>182.65</c:v>
                </c:pt>
                <c:pt idx="7">
                  <c:v>175.3</c:v>
                </c:pt>
                <c:pt idx="8">
                  <c:v>176.31</c:v>
                </c:pt>
                <c:pt idx="9">
                  <c:v>200.76</c:v>
                </c:pt>
                <c:pt idx="10">
                  <c:v>195.94</c:v>
                </c:pt>
                <c:pt idx="11">
                  <c:v>166.83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181.43</c:v>
                </c:pt>
                <c:pt idx="1">
                  <c:v>182.75</c:v>
                </c:pt>
                <c:pt idx="2">
                  <c:v>188.08</c:v>
                </c:pt>
                <c:pt idx="3">
                  <c:v>128.99</c:v>
                </c:pt>
                <c:pt idx="4">
                  <c:v>135.53</c:v>
                </c:pt>
                <c:pt idx="5">
                  <c:v>153.08000000000001</c:v>
                </c:pt>
                <c:pt idx="6">
                  <c:v>180.11</c:v>
                </c:pt>
                <c:pt idx="7">
                  <c:v>190.82</c:v>
                </c:pt>
                <c:pt idx="8">
                  <c:v>175.09</c:v>
                </c:pt>
                <c:pt idx="9">
                  <c:v>181.18</c:v>
                </c:pt>
                <c:pt idx="10">
                  <c:v>177.78</c:v>
                </c:pt>
                <c:pt idx="11">
                  <c:v>178.95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150.65</c:v>
                </c:pt>
                <c:pt idx="1">
                  <c:v>162.11000000000001</c:v>
                </c:pt>
                <c:pt idx="2">
                  <c:v>197.11</c:v>
                </c:pt>
                <c:pt idx="3">
                  <c:v>190.61</c:v>
                </c:pt>
                <c:pt idx="4">
                  <c:v>189.4</c:v>
                </c:pt>
                <c:pt idx="5">
                  <c:v>183.87</c:v>
                </c:pt>
                <c:pt idx="6">
                  <c:v>176.11</c:v>
                </c:pt>
                <c:pt idx="7">
                  <c:v>187.17</c:v>
                </c:pt>
                <c:pt idx="8">
                  <c:v>171.69</c:v>
                </c:pt>
                <c:pt idx="9">
                  <c:v>186.35</c:v>
                </c:pt>
                <c:pt idx="10">
                  <c:v>174.74</c:v>
                </c:pt>
                <c:pt idx="11">
                  <c:v>175.8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172.96</c:v>
                </c:pt>
                <c:pt idx="1">
                  <c:v>170.43</c:v>
                </c:pt>
                <c:pt idx="2">
                  <c:v>204.31</c:v>
                </c:pt>
                <c:pt idx="3">
                  <c:v>182.45</c:v>
                </c:pt>
                <c:pt idx="4">
                  <c:v>206.95</c:v>
                </c:pt>
                <c:pt idx="5">
                  <c:v>188.18</c:v>
                </c:pt>
                <c:pt idx="6">
                  <c:v>178.39</c:v>
                </c:pt>
                <c:pt idx="7">
                  <c:v>197.21</c:v>
                </c:pt>
                <c:pt idx="8">
                  <c:v>185.75</c:v>
                </c:pt>
                <c:pt idx="9">
                  <c:v>202.89</c:v>
                </c:pt>
                <c:pt idx="10">
                  <c:v>187.62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339712"/>
        <c:axId val="618425152"/>
      </c:lineChart>
      <c:catAx>
        <c:axId val="57233971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8425152"/>
        <c:crosses val="autoZero"/>
        <c:auto val="1"/>
        <c:lblAlgn val="ctr"/>
        <c:lblOffset val="100"/>
        <c:noMultiLvlLbl val="0"/>
      </c:catAx>
      <c:valAx>
        <c:axId val="6184251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23397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93.28</c:v>
                </c:pt>
                <c:pt idx="1">
                  <c:v>86.02</c:v>
                </c:pt>
                <c:pt idx="2">
                  <c:v>100.99</c:v>
                </c:pt>
                <c:pt idx="3">
                  <c:v>92.87</c:v>
                </c:pt>
                <c:pt idx="4">
                  <c:v>92.77</c:v>
                </c:pt>
                <c:pt idx="5">
                  <c:v>87.9</c:v>
                </c:pt>
                <c:pt idx="6">
                  <c:v>94.14</c:v>
                </c:pt>
                <c:pt idx="7">
                  <c:v>89.12</c:v>
                </c:pt>
                <c:pt idx="8">
                  <c:v>93.73</c:v>
                </c:pt>
                <c:pt idx="9">
                  <c:v>107.58</c:v>
                </c:pt>
                <c:pt idx="10">
                  <c:v>107.28</c:v>
                </c:pt>
                <c:pt idx="11">
                  <c:v>87.04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96.22</c:v>
                </c:pt>
                <c:pt idx="1">
                  <c:v>93.68</c:v>
                </c:pt>
                <c:pt idx="2">
                  <c:v>97.44</c:v>
                </c:pt>
                <c:pt idx="3">
                  <c:v>63.91</c:v>
                </c:pt>
                <c:pt idx="4">
                  <c:v>69.900000000000006</c:v>
                </c:pt>
                <c:pt idx="5">
                  <c:v>78.97</c:v>
                </c:pt>
                <c:pt idx="6">
                  <c:v>90.79</c:v>
                </c:pt>
                <c:pt idx="7">
                  <c:v>95.1</c:v>
                </c:pt>
                <c:pt idx="8">
                  <c:v>90.89</c:v>
                </c:pt>
                <c:pt idx="9">
                  <c:v>91.2</c:v>
                </c:pt>
                <c:pt idx="10">
                  <c:v>93.89</c:v>
                </c:pt>
                <c:pt idx="11">
                  <c:v>95.36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76.13</c:v>
                </c:pt>
                <c:pt idx="1">
                  <c:v>83.74</c:v>
                </c:pt>
                <c:pt idx="2">
                  <c:v>102.41</c:v>
                </c:pt>
                <c:pt idx="3">
                  <c:v>94.24</c:v>
                </c:pt>
                <c:pt idx="4">
                  <c:v>93.94</c:v>
                </c:pt>
                <c:pt idx="5">
                  <c:v>98.55</c:v>
                </c:pt>
                <c:pt idx="6">
                  <c:v>91.5</c:v>
                </c:pt>
                <c:pt idx="7">
                  <c:v>98.96</c:v>
                </c:pt>
                <c:pt idx="8">
                  <c:v>89.47</c:v>
                </c:pt>
                <c:pt idx="9">
                  <c:v>96.52</c:v>
                </c:pt>
                <c:pt idx="10">
                  <c:v>93.43</c:v>
                </c:pt>
                <c:pt idx="11">
                  <c:v>92.87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96.63</c:v>
                </c:pt>
                <c:pt idx="1">
                  <c:v>91.2</c:v>
                </c:pt>
                <c:pt idx="2">
                  <c:v>98.15</c:v>
                </c:pt>
                <c:pt idx="3">
                  <c:v>90.44</c:v>
                </c:pt>
                <c:pt idx="4">
                  <c:v>97.39</c:v>
                </c:pt>
                <c:pt idx="5">
                  <c:v>95.76</c:v>
                </c:pt>
                <c:pt idx="6">
                  <c:v>91.2</c:v>
                </c:pt>
                <c:pt idx="7">
                  <c:v>102.86</c:v>
                </c:pt>
                <c:pt idx="8">
                  <c:v>100.84</c:v>
                </c:pt>
                <c:pt idx="9">
                  <c:v>105.65</c:v>
                </c:pt>
                <c:pt idx="10">
                  <c:v>94.5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341248"/>
        <c:axId val="618427456"/>
      </c:lineChart>
      <c:catAx>
        <c:axId val="57234124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8427456"/>
        <c:crosses val="autoZero"/>
        <c:auto val="1"/>
        <c:lblAlgn val="ctr"/>
        <c:lblOffset val="100"/>
        <c:noMultiLvlLbl val="0"/>
      </c:catAx>
      <c:valAx>
        <c:axId val="6184274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23412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23.74</c:v>
                </c:pt>
                <c:pt idx="1">
                  <c:v>18.62</c:v>
                </c:pt>
                <c:pt idx="2">
                  <c:v>29.01</c:v>
                </c:pt>
                <c:pt idx="3">
                  <c:v>26.83</c:v>
                </c:pt>
                <c:pt idx="4">
                  <c:v>28.51</c:v>
                </c:pt>
                <c:pt idx="5">
                  <c:v>22.88</c:v>
                </c:pt>
                <c:pt idx="6">
                  <c:v>24.7</c:v>
                </c:pt>
                <c:pt idx="7">
                  <c:v>22.11</c:v>
                </c:pt>
                <c:pt idx="8">
                  <c:v>21.25</c:v>
                </c:pt>
                <c:pt idx="9">
                  <c:v>28.2</c:v>
                </c:pt>
                <c:pt idx="10">
                  <c:v>24.8</c:v>
                </c:pt>
                <c:pt idx="11">
                  <c:v>23.13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23.99</c:v>
                </c:pt>
                <c:pt idx="1">
                  <c:v>26.43</c:v>
                </c:pt>
                <c:pt idx="2">
                  <c:v>29.17</c:v>
                </c:pt>
                <c:pt idx="3">
                  <c:v>17.399999999999999</c:v>
                </c:pt>
                <c:pt idx="4">
                  <c:v>18.059999999999999</c:v>
                </c:pt>
                <c:pt idx="5">
                  <c:v>20.49</c:v>
                </c:pt>
                <c:pt idx="6">
                  <c:v>24.55</c:v>
                </c:pt>
                <c:pt idx="7">
                  <c:v>26.63</c:v>
                </c:pt>
                <c:pt idx="8">
                  <c:v>23.03</c:v>
                </c:pt>
                <c:pt idx="9">
                  <c:v>25.06</c:v>
                </c:pt>
                <c:pt idx="10">
                  <c:v>23.43</c:v>
                </c:pt>
                <c:pt idx="11">
                  <c:v>23.94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17.600000000000001</c:v>
                </c:pt>
                <c:pt idx="1">
                  <c:v>21.51</c:v>
                </c:pt>
                <c:pt idx="2">
                  <c:v>27.34</c:v>
                </c:pt>
                <c:pt idx="3">
                  <c:v>27.29</c:v>
                </c:pt>
                <c:pt idx="4">
                  <c:v>25.82</c:v>
                </c:pt>
                <c:pt idx="5">
                  <c:v>23.84</c:v>
                </c:pt>
                <c:pt idx="6">
                  <c:v>25.82</c:v>
                </c:pt>
                <c:pt idx="7">
                  <c:v>22.88</c:v>
                </c:pt>
                <c:pt idx="8">
                  <c:v>21.71</c:v>
                </c:pt>
                <c:pt idx="9">
                  <c:v>24.7</c:v>
                </c:pt>
                <c:pt idx="10">
                  <c:v>23.74</c:v>
                </c:pt>
                <c:pt idx="11">
                  <c:v>21.81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20.95</c:v>
                </c:pt>
                <c:pt idx="1">
                  <c:v>21.25</c:v>
                </c:pt>
                <c:pt idx="2">
                  <c:v>27.9</c:v>
                </c:pt>
                <c:pt idx="3">
                  <c:v>25.01</c:v>
                </c:pt>
                <c:pt idx="4">
                  <c:v>32.36</c:v>
                </c:pt>
                <c:pt idx="5">
                  <c:v>26.83</c:v>
                </c:pt>
                <c:pt idx="6">
                  <c:v>24.4</c:v>
                </c:pt>
                <c:pt idx="7">
                  <c:v>26.63</c:v>
                </c:pt>
                <c:pt idx="8">
                  <c:v>23.33</c:v>
                </c:pt>
                <c:pt idx="9">
                  <c:v>25.72</c:v>
                </c:pt>
                <c:pt idx="10">
                  <c:v>25.01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636672"/>
        <c:axId val="618429760"/>
      </c:lineChart>
      <c:catAx>
        <c:axId val="57263667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8429760"/>
        <c:crosses val="autoZero"/>
        <c:auto val="1"/>
        <c:lblAlgn val="ctr"/>
        <c:lblOffset val="100"/>
        <c:noMultiLvlLbl val="0"/>
      </c:catAx>
      <c:valAx>
        <c:axId val="618429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26366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2.84</c:v>
                </c:pt>
                <c:pt idx="1">
                  <c:v>4.62</c:v>
                </c:pt>
                <c:pt idx="2">
                  <c:v>5.53</c:v>
                </c:pt>
                <c:pt idx="3">
                  <c:v>5.22</c:v>
                </c:pt>
                <c:pt idx="4">
                  <c:v>4.1100000000000003</c:v>
                </c:pt>
                <c:pt idx="5">
                  <c:v>4.72</c:v>
                </c:pt>
                <c:pt idx="6">
                  <c:v>4.3099999999999996</c:v>
                </c:pt>
                <c:pt idx="7">
                  <c:v>4.26</c:v>
                </c:pt>
                <c:pt idx="8">
                  <c:v>4.26</c:v>
                </c:pt>
                <c:pt idx="9">
                  <c:v>4.62</c:v>
                </c:pt>
                <c:pt idx="10">
                  <c:v>5.0199999999999996</c:v>
                </c:pt>
                <c:pt idx="11">
                  <c:v>3.91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3.7</c:v>
                </c:pt>
                <c:pt idx="1">
                  <c:v>4.92</c:v>
                </c:pt>
                <c:pt idx="2">
                  <c:v>5.12</c:v>
                </c:pt>
                <c:pt idx="3">
                  <c:v>3.09</c:v>
                </c:pt>
                <c:pt idx="4">
                  <c:v>3.6</c:v>
                </c:pt>
                <c:pt idx="5">
                  <c:v>3.5</c:v>
                </c:pt>
                <c:pt idx="6">
                  <c:v>5.0199999999999996</c:v>
                </c:pt>
                <c:pt idx="7">
                  <c:v>4.97</c:v>
                </c:pt>
                <c:pt idx="8">
                  <c:v>5.38</c:v>
                </c:pt>
                <c:pt idx="9">
                  <c:v>5.53</c:v>
                </c:pt>
                <c:pt idx="10">
                  <c:v>4.46</c:v>
                </c:pt>
                <c:pt idx="11">
                  <c:v>4.57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4.3099999999999996</c:v>
                </c:pt>
                <c:pt idx="1">
                  <c:v>4.87</c:v>
                </c:pt>
                <c:pt idx="2">
                  <c:v>6.04</c:v>
                </c:pt>
                <c:pt idx="3">
                  <c:v>5.99</c:v>
                </c:pt>
                <c:pt idx="4">
                  <c:v>4.87</c:v>
                </c:pt>
                <c:pt idx="5">
                  <c:v>4.87</c:v>
                </c:pt>
                <c:pt idx="6">
                  <c:v>5.0199999999999996</c:v>
                </c:pt>
                <c:pt idx="7">
                  <c:v>5.12</c:v>
                </c:pt>
                <c:pt idx="8">
                  <c:v>4.92</c:v>
                </c:pt>
                <c:pt idx="9">
                  <c:v>5.78</c:v>
                </c:pt>
                <c:pt idx="10">
                  <c:v>4.82</c:v>
                </c:pt>
                <c:pt idx="11">
                  <c:v>4.67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4.51</c:v>
                </c:pt>
                <c:pt idx="1">
                  <c:v>4.7699999999999996</c:v>
                </c:pt>
                <c:pt idx="2">
                  <c:v>7.71</c:v>
                </c:pt>
                <c:pt idx="3">
                  <c:v>5.58</c:v>
                </c:pt>
                <c:pt idx="4">
                  <c:v>7.61</c:v>
                </c:pt>
                <c:pt idx="5">
                  <c:v>7.15</c:v>
                </c:pt>
                <c:pt idx="6">
                  <c:v>5.33</c:v>
                </c:pt>
                <c:pt idx="7">
                  <c:v>5.99</c:v>
                </c:pt>
                <c:pt idx="8">
                  <c:v>4.62</c:v>
                </c:pt>
                <c:pt idx="9">
                  <c:v>7.05</c:v>
                </c:pt>
                <c:pt idx="10">
                  <c:v>4.97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727808"/>
        <c:axId val="618694336"/>
      </c:lineChart>
      <c:catAx>
        <c:axId val="57272780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8694336"/>
        <c:crosses val="autoZero"/>
        <c:auto val="1"/>
        <c:lblAlgn val="ctr"/>
        <c:lblOffset val="100"/>
        <c:noMultiLvlLbl val="0"/>
      </c:catAx>
      <c:valAx>
        <c:axId val="618694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27278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0.2</c:v>
                </c:pt>
                <c:pt idx="1">
                  <c:v>0.51</c:v>
                </c:pt>
                <c:pt idx="2">
                  <c:v>0.15</c:v>
                </c:pt>
                <c:pt idx="3">
                  <c:v>0.2</c:v>
                </c:pt>
                <c:pt idx="4">
                  <c:v>0.3</c:v>
                </c:pt>
                <c:pt idx="5">
                  <c:v>0.25</c:v>
                </c:pt>
                <c:pt idx="6">
                  <c:v>0.25</c:v>
                </c:pt>
                <c:pt idx="7">
                  <c:v>0.15</c:v>
                </c:pt>
                <c:pt idx="8">
                  <c:v>0.3</c:v>
                </c:pt>
                <c:pt idx="9">
                  <c:v>0.36</c:v>
                </c:pt>
                <c:pt idx="10">
                  <c:v>0.1</c:v>
                </c:pt>
                <c:pt idx="11">
                  <c:v>0.05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0.46</c:v>
                </c:pt>
                <c:pt idx="1">
                  <c:v>0.25</c:v>
                </c:pt>
                <c:pt idx="2">
                  <c:v>0.15</c:v>
                </c:pt>
                <c:pt idx="3">
                  <c:v>0.2</c:v>
                </c:pt>
                <c:pt idx="4">
                  <c:v>0.05</c:v>
                </c:pt>
                <c:pt idx="5">
                  <c:v>0.2</c:v>
                </c:pt>
                <c:pt idx="6">
                  <c:v>0.2</c:v>
                </c:pt>
                <c:pt idx="7">
                  <c:v>0.15</c:v>
                </c:pt>
                <c:pt idx="8">
                  <c:v>0.25</c:v>
                </c:pt>
                <c:pt idx="9">
                  <c:v>0.05</c:v>
                </c:pt>
                <c:pt idx="10">
                  <c:v>0.15</c:v>
                </c:pt>
                <c:pt idx="11">
                  <c:v>0.05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0.2</c:v>
                </c:pt>
                <c:pt idx="1">
                  <c:v>0.3</c:v>
                </c:pt>
                <c:pt idx="2">
                  <c:v>0.2</c:v>
                </c:pt>
                <c:pt idx="3">
                  <c:v>0.36</c:v>
                </c:pt>
                <c:pt idx="4">
                  <c:v>0.2</c:v>
                </c:pt>
                <c:pt idx="5">
                  <c:v>0.05</c:v>
                </c:pt>
                <c:pt idx="6">
                  <c:v>0.25</c:v>
                </c:pt>
                <c:pt idx="7">
                  <c:v>0.3</c:v>
                </c:pt>
                <c:pt idx="8">
                  <c:v>0.15</c:v>
                </c:pt>
                <c:pt idx="9">
                  <c:v>0.1</c:v>
                </c:pt>
                <c:pt idx="10">
                  <c:v>0.36</c:v>
                </c:pt>
                <c:pt idx="11">
                  <c:v>0.1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0.1</c:v>
                </c:pt>
                <c:pt idx="1">
                  <c:v>0.36</c:v>
                </c:pt>
                <c:pt idx="2">
                  <c:v>0.36</c:v>
                </c:pt>
                <c:pt idx="3">
                  <c:v>0.15</c:v>
                </c:pt>
                <c:pt idx="4">
                  <c:v>0.25</c:v>
                </c:pt>
                <c:pt idx="5">
                  <c:v>0.46</c:v>
                </c:pt>
                <c:pt idx="6">
                  <c:v>0.15</c:v>
                </c:pt>
                <c:pt idx="7">
                  <c:v>0.25</c:v>
                </c:pt>
                <c:pt idx="8">
                  <c:v>0.3</c:v>
                </c:pt>
                <c:pt idx="9">
                  <c:v>0.15</c:v>
                </c:pt>
                <c:pt idx="10">
                  <c:v>0.56000000000000005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729344"/>
        <c:axId val="618696640"/>
      </c:lineChart>
      <c:catAx>
        <c:axId val="57272934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8696640"/>
        <c:crosses val="autoZero"/>
        <c:auto val="1"/>
        <c:lblAlgn val="ctr"/>
        <c:lblOffset val="100"/>
        <c:noMultiLvlLbl val="0"/>
      </c:catAx>
      <c:valAx>
        <c:axId val="6186966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27293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0.1695653503698093</c:v>
                </c:pt>
                <c:pt idx="1">
                  <c:v>0.37908198054430603</c:v>
                </c:pt>
                <c:pt idx="2">
                  <c:v>0.24357758799050783</c:v>
                </c:pt>
                <c:pt idx="3">
                  <c:v>9.0799835200521026E-2</c:v>
                </c:pt>
                <c:pt idx="4">
                  <c:v>6.4872703197217843E-2</c:v>
                </c:pt>
                <c:pt idx="5">
                  <c:v>1.4396565837931587E-2</c:v>
                </c:pt>
                <c:pt idx="6">
                  <c:v>3.770597685970635E-2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16812032"/>
        <c:axId val="613833472"/>
      </c:barChart>
      <c:catAx>
        <c:axId val="616812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3833472"/>
        <c:crosses val="autoZero"/>
        <c:auto val="1"/>
        <c:lblAlgn val="ctr"/>
        <c:lblOffset val="100"/>
        <c:noMultiLvlLbl val="0"/>
      </c:catAx>
      <c:valAx>
        <c:axId val="613833472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6812032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22.42</c:v>
                </c:pt>
                <c:pt idx="1">
                  <c:v>22.98</c:v>
                </c:pt>
                <c:pt idx="2">
                  <c:v>27.24</c:v>
                </c:pt>
                <c:pt idx="3">
                  <c:v>27.09</c:v>
                </c:pt>
                <c:pt idx="4">
                  <c:v>25.97</c:v>
                </c:pt>
                <c:pt idx="5">
                  <c:v>23.18</c:v>
                </c:pt>
                <c:pt idx="6">
                  <c:v>22.11</c:v>
                </c:pt>
                <c:pt idx="7">
                  <c:v>24.25</c:v>
                </c:pt>
                <c:pt idx="8">
                  <c:v>22.83</c:v>
                </c:pt>
                <c:pt idx="9">
                  <c:v>23.99</c:v>
                </c:pt>
                <c:pt idx="10">
                  <c:v>25.67</c:v>
                </c:pt>
                <c:pt idx="11">
                  <c:v>22.83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21.76</c:v>
                </c:pt>
                <c:pt idx="1">
                  <c:v>22.72</c:v>
                </c:pt>
                <c:pt idx="2">
                  <c:v>21.46</c:v>
                </c:pt>
                <c:pt idx="3">
                  <c:v>19.43</c:v>
                </c:pt>
                <c:pt idx="4">
                  <c:v>15.72</c:v>
                </c:pt>
                <c:pt idx="5">
                  <c:v>18.36</c:v>
                </c:pt>
                <c:pt idx="6">
                  <c:v>22.77</c:v>
                </c:pt>
                <c:pt idx="7">
                  <c:v>23.79</c:v>
                </c:pt>
                <c:pt idx="8">
                  <c:v>20.59</c:v>
                </c:pt>
                <c:pt idx="9">
                  <c:v>22.47</c:v>
                </c:pt>
                <c:pt idx="10">
                  <c:v>22.17</c:v>
                </c:pt>
                <c:pt idx="11">
                  <c:v>22.93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20.59</c:v>
                </c:pt>
                <c:pt idx="1">
                  <c:v>18.010000000000002</c:v>
                </c:pt>
                <c:pt idx="2">
                  <c:v>23.18</c:v>
                </c:pt>
                <c:pt idx="3">
                  <c:v>27.49</c:v>
                </c:pt>
                <c:pt idx="4">
                  <c:v>28.81</c:v>
                </c:pt>
                <c:pt idx="5">
                  <c:v>23.28</c:v>
                </c:pt>
                <c:pt idx="6">
                  <c:v>21.05</c:v>
                </c:pt>
                <c:pt idx="7">
                  <c:v>23.28</c:v>
                </c:pt>
                <c:pt idx="8">
                  <c:v>23.43</c:v>
                </c:pt>
                <c:pt idx="9">
                  <c:v>25.21</c:v>
                </c:pt>
                <c:pt idx="10">
                  <c:v>21.4</c:v>
                </c:pt>
                <c:pt idx="11">
                  <c:v>24.35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21.66</c:v>
                </c:pt>
                <c:pt idx="1">
                  <c:v>22.11</c:v>
                </c:pt>
                <c:pt idx="2">
                  <c:v>27.44</c:v>
                </c:pt>
                <c:pt idx="3">
                  <c:v>24.35</c:v>
                </c:pt>
                <c:pt idx="4">
                  <c:v>28.25</c:v>
                </c:pt>
                <c:pt idx="5">
                  <c:v>22.52</c:v>
                </c:pt>
                <c:pt idx="6">
                  <c:v>25.31</c:v>
                </c:pt>
                <c:pt idx="7">
                  <c:v>21.25</c:v>
                </c:pt>
                <c:pt idx="8">
                  <c:v>22.42</c:v>
                </c:pt>
                <c:pt idx="9">
                  <c:v>27.49</c:v>
                </c:pt>
                <c:pt idx="10">
                  <c:v>27.09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333056"/>
        <c:axId val="618698944"/>
      </c:lineChart>
      <c:catAx>
        <c:axId val="57233305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8698944"/>
        <c:crosses val="autoZero"/>
        <c:auto val="1"/>
        <c:lblAlgn val="ctr"/>
        <c:lblOffset val="100"/>
        <c:noMultiLvlLbl val="0"/>
      </c:catAx>
      <c:valAx>
        <c:axId val="6186989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23330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1.17</c:v>
                </c:pt>
                <c:pt idx="1">
                  <c:v>1.93</c:v>
                </c:pt>
                <c:pt idx="2">
                  <c:v>1.52</c:v>
                </c:pt>
                <c:pt idx="3">
                  <c:v>1.22</c:v>
                </c:pt>
                <c:pt idx="4">
                  <c:v>0.96</c:v>
                </c:pt>
                <c:pt idx="5">
                  <c:v>1.37</c:v>
                </c:pt>
                <c:pt idx="6">
                  <c:v>0.96</c:v>
                </c:pt>
                <c:pt idx="7">
                  <c:v>1.22</c:v>
                </c:pt>
                <c:pt idx="8">
                  <c:v>1.57</c:v>
                </c:pt>
                <c:pt idx="9">
                  <c:v>1.32</c:v>
                </c:pt>
                <c:pt idx="10">
                  <c:v>1.47</c:v>
                </c:pt>
                <c:pt idx="11">
                  <c:v>1.22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1.17</c:v>
                </c:pt>
                <c:pt idx="1">
                  <c:v>1.32</c:v>
                </c:pt>
                <c:pt idx="2">
                  <c:v>1.17</c:v>
                </c:pt>
                <c:pt idx="3">
                  <c:v>1.27</c:v>
                </c:pt>
                <c:pt idx="4">
                  <c:v>0.91</c:v>
                </c:pt>
                <c:pt idx="5">
                  <c:v>1.27</c:v>
                </c:pt>
                <c:pt idx="6">
                  <c:v>1.62</c:v>
                </c:pt>
                <c:pt idx="7">
                  <c:v>0.86</c:v>
                </c:pt>
                <c:pt idx="8">
                  <c:v>1.17</c:v>
                </c:pt>
                <c:pt idx="9">
                  <c:v>1.17</c:v>
                </c:pt>
                <c:pt idx="10">
                  <c:v>1.22</c:v>
                </c:pt>
                <c:pt idx="11">
                  <c:v>0.81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1.1200000000000001</c:v>
                </c:pt>
                <c:pt idx="1">
                  <c:v>1.07</c:v>
                </c:pt>
                <c:pt idx="2">
                  <c:v>1.1200000000000001</c:v>
                </c:pt>
                <c:pt idx="3">
                  <c:v>1.27</c:v>
                </c:pt>
                <c:pt idx="4">
                  <c:v>1.32</c:v>
                </c:pt>
                <c:pt idx="5">
                  <c:v>0.96</c:v>
                </c:pt>
                <c:pt idx="6">
                  <c:v>0.86</c:v>
                </c:pt>
                <c:pt idx="7">
                  <c:v>0.96</c:v>
                </c:pt>
                <c:pt idx="8">
                  <c:v>0.96</c:v>
                </c:pt>
                <c:pt idx="9">
                  <c:v>1.42</c:v>
                </c:pt>
                <c:pt idx="10">
                  <c:v>0.96</c:v>
                </c:pt>
                <c:pt idx="11">
                  <c:v>1.22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0.61</c:v>
                </c:pt>
                <c:pt idx="1">
                  <c:v>0.96</c:v>
                </c:pt>
                <c:pt idx="2">
                  <c:v>0.81</c:v>
                </c:pt>
                <c:pt idx="3">
                  <c:v>1.27</c:v>
                </c:pt>
                <c:pt idx="4">
                  <c:v>1.1200000000000001</c:v>
                </c:pt>
                <c:pt idx="5">
                  <c:v>1.42</c:v>
                </c:pt>
                <c:pt idx="6">
                  <c:v>0.86</c:v>
                </c:pt>
                <c:pt idx="7">
                  <c:v>1.22</c:v>
                </c:pt>
                <c:pt idx="8">
                  <c:v>0.71</c:v>
                </c:pt>
                <c:pt idx="9">
                  <c:v>1.27</c:v>
                </c:pt>
                <c:pt idx="10">
                  <c:v>1.22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372736"/>
        <c:axId val="619070016"/>
      </c:lineChart>
      <c:catAx>
        <c:axId val="61637273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9070016"/>
        <c:crosses val="autoZero"/>
        <c:auto val="1"/>
        <c:lblAlgn val="ctr"/>
        <c:lblOffset val="100"/>
        <c:noMultiLvlLbl val="0"/>
      </c:catAx>
      <c:valAx>
        <c:axId val="6190700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372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32.159999999999997</c:v>
                </c:pt>
                <c:pt idx="1">
                  <c:v>29.98</c:v>
                </c:pt>
                <c:pt idx="2">
                  <c:v>40.43</c:v>
                </c:pt>
                <c:pt idx="3">
                  <c:v>35.659999999999997</c:v>
                </c:pt>
                <c:pt idx="4">
                  <c:v>35.049999999999997</c:v>
                </c:pt>
                <c:pt idx="5">
                  <c:v>30.59</c:v>
                </c:pt>
                <c:pt idx="6">
                  <c:v>36.159999999999997</c:v>
                </c:pt>
                <c:pt idx="7">
                  <c:v>34.19</c:v>
                </c:pt>
                <c:pt idx="8">
                  <c:v>32.36</c:v>
                </c:pt>
                <c:pt idx="9">
                  <c:v>34.69</c:v>
                </c:pt>
                <c:pt idx="10">
                  <c:v>31.6</c:v>
                </c:pt>
                <c:pt idx="11">
                  <c:v>28.66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34.14</c:v>
                </c:pt>
                <c:pt idx="1">
                  <c:v>33.43</c:v>
                </c:pt>
                <c:pt idx="2">
                  <c:v>33.58</c:v>
                </c:pt>
                <c:pt idx="3">
                  <c:v>23.69</c:v>
                </c:pt>
                <c:pt idx="4">
                  <c:v>27.29</c:v>
                </c:pt>
                <c:pt idx="5">
                  <c:v>30.28</c:v>
                </c:pt>
                <c:pt idx="6">
                  <c:v>35.15</c:v>
                </c:pt>
                <c:pt idx="7">
                  <c:v>39.31</c:v>
                </c:pt>
                <c:pt idx="8">
                  <c:v>33.78</c:v>
                </c:pt>
                <c:pt idx="9">
                  <c:v>35.71</c:v>
                </c:pt>
                <c:pt idx="10">
                  <c:v>32.46</c:v>
                </c:pt>
                <c:pt idx="11">
                  <c:v>31.3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30.69</c:v>
                </c:pt>
                <c:pt idx="1">
                  <c:v>32.61</c:v>
                </c:pt>
                <c:pt idx="2">
                  <c:v>36.82</c:v>
                </c:pt>
                <c:pt idx="3">
                  <c:v>33.979999999999997</c:v>
                </c:pt>
                <c:pt idx="4">
                  <c:v>34.44</c:v>
                </c:pt>
                <c:pt idx="5">
                  <c:v>32.31</c:v>
                </c:pt>
                <c:pt idx="6">
                  <c:v>31.6</c:v>
                </c:pt>
                <c:pt idx="7">
                  <c:v>35.659999999999997</c:v>
                </c:pt>
                <c:pt idx="8">
                  <c:v>31.04</c:v>
                </c:pt>
                <c:pt idx="9">
                  <c:v>32.61</c:v>
                </c:pt>
                <c:pt idx="10">
                  <c:v>30.03</c:v>
                </c:pt>
                <c:pt idx="11">
                  <c:v>30.79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28.51</c:v>
                </c:pt>
                <c:pt idx="1">
                  <c:v>29.77</c:v>
                </c:pt>
                <c:pt idx="2">
                  <c:v>41.95</c:v>
                </c:pt>
                <c:pt idx="3">
                  <c:v>35.659999999999997</c:v>
                </c:pt>
                <c:pt idx="4">
                  <c:v>39.97</c:v>
                </c:pt>
                <c:pt idx="5">
                  <c:v>34.03</c:v>
                </c:pt>
                <c:pt idx="6">
                  <c:v>31.14</c:v>
                </c:pt>
                <c:pt idx="7">
                  <c:v>39.01</c:v>
                </c:pt>
                <c:pt idx="8">
                  <c:v>33.53</c:v>
                </c:pt>
                <c:pt idx="9">
                  <c:v>35.56</c:v>
                </c:pt>
                <c:pt idx="10">
                  <c:v>34.29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383488"/>
        <c:axId val="619072320"/>
      </c:lineChart>
      <c:catAx>
        <c:axId val="61638348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9072320"/>
        <c:crosses val="autoZero"/>
        <c:auto val="1"/>
        <c:lblAlgn val="ctr"/>
        <c:lblOffset val="100"/>
        <c:noMultiLvlLbl val="0"/>
      </c:catAx>
      <c:valAx>
        <c:axId val="6190723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3834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2.8213999999999999E-2</c:v>
                </c:pt>
                <c:pt idx="1">
                  <c:v>2.4657999999999999E-2</c:v>
                </c:pt>
                <c:pt idx="2">
                  <c:v>6.7100999999999994E-2</c:v>
                </c:pt>
                <c:pt idx="3">
                  <c:v>8.7164000000000005E-2</c:v>
                </c:pt>
                <c:pt idx="4">
                  <c:v>0.240705</c:v>
                </c:pt>
                <c:pt idx="5">
                  <c:v>0.41636400000000001</c:v>
                </c:pt>
                <c:pt idx="6">
                  <c:v>0.13579399999999997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8.7460605660240123E-2</c:v>
                </c:pt>
                <c:pt idx="1">
                  <c:v>7.088679052654126E-2</c:v>
                </c:pt>
                <c:pt idx="2">
                  <c:v>0.12219168319844338</c:v>
                </c:pt>
                <c:pt idx="3">
                  <c:v>2.8572114913030511E-2</c:v>
                </c:pt>
                <c:pt idx="4">
                  <c:v>0.26064689793137596</c:v>
                </c:pt>
                <c:pt idx="5">
                  <c:v>0.4302419077703688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16371200"/>
        <c:axId val="619075200"/>
      </c:barChart>
      <c:catAx>
        <c:axId val="616371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9075200"/>
        <c:crosses val="autoZero"/>
        <c:auto val="1"/>
        <c:lblAlgn val="ctr"/>
        <c:lblOffset val="100"/>
        <c:noMultiLvlLbl val="0"/>
      </c:catAx>
      <c:valAx>
        <c:axId val="619075200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6371200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0.89594189734743301</c:v>
                </c:pt>
                <c:pt idx="1">
                  <c:v>0.65671363154143991</c:v>
                </c:pt>
                <c:pt idx="2">
                  <c:v>0.41231557954559733</c:v>
                </c:pt>
                <c:pt idx="3">
                  <c:v>0.41668297183723074</c:v>
                </c:pt>
                <c:pt idx="4">
                  <c:v>0.13708729219882854</c:v>
                </c:pt>
                <c:pt idx="5">
                  <c:v>0.1815259126557443</c:v>
                </c:pt>
                <c:pt idx="6">
                  <c:v>0.69287879902994709</c:v>
                </c:pt>
                <c:pt idx="7">
                  <c:v>0.90606785703387105</c:v>
                </c:pt>
                <c:pt idx="8">
                  <c:v>0.36308952166912289</c:v>
                </c:pt>
                <c:pt idx="9">
                  <c:v>0.41927504519075254</c:v>
                </c:pt>
                <c:pt idx="10">
                  <c:v>0.88814593157572574</c:v>
                </c:pt>
                <c:pt idx="11">
                  <c:v>0.5459850686522475</c:v>
                </c:pt>
                <c:pt idx="12">
                  <c:v>0.39520143317961598</c:v>
                </c:pt>
                <c:pt idx="13">
                  <c:v>0.16076958011642789</c:v>
                </c:pt>
                <c:pt idx="14">
                  <c:v>8.5416356270071062E-2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16372224"/>
        <c:axId val="619076928"/>
      </c:barChart>
      <c:catAx>
        <c:axId val="616372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9076928"/>
        <c:crosses val="autoZero"/>
        <c:auto val="1"/>
        <c:lblAlgn val="ctr"/>
        <c:lblOffset val="100"/>
        <c:noMultiLvlLbl val="0"/>
      </c:catAx>
      <c:valAx>
        <c:axId val="619076928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6372224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0.27246016475933238</c:v>
                </c:pt>
                <c:pt idx="1">
                  <c:v>1.5770011675053212E-2</c:v>
                </c:pt>
                <c:pt idx="2">
                  <c:v>0.31141773176820831</c:v>
                </c:pt>
                <c:pt idx="3">
                  <c:v>7.7171897267710399E-2</c:v>
                </c:pt>
                <c:pt idx="4">
                  <c:v>5.9111346475094924E-3</c:v>
                </c:pt>
                <c:pt idx="5">
                  <c:v>0.31412231611791191</c:v>
                </c:pt>
                <c:pt idx="6">
                  <c:v>3.146743764274337E-3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382464"/>
        <c:axId val="619357312"/>
      </c:barChart>
      <c:catAx>
        <c:axId val="616382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9357312"/>
        <c:crosses val="autoZero"/>
        <c:auto val="0"/>
        <c:lblAlgn val="ctr"/>
        <c:lblOffset val="100"/>
        <c:noMultiLvlLbl val="0"/>
      </c:catAx>
      <c:valAx>
        <c:axId val="61935731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6382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1195066</c:v>
                </c:pt>
                <c:pt idx="1">
                  <c:v>1555296</c:v>
                </c:pt>
                <c:pt idx="2">
                  <c:v>1777227</c:v>
                </c:pt>
                <c:pt idx="3">
                  <c:v>1971520</c:v>
                </c:pt>
                <c:pt idx="4">
                  <c:v>1956308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582212</c:v>
                </c:pt>
                <c:pt idx="1">
                  <c:v>749443</c:v>
                </c:pt>
                <c:pt idx="2">
                  <c:v>856384</c:v>
                </c:pt>
                <c:pt idx="3">
                  <c:v>950007</c:v>
                </c:pt>
                <c:pt idx="4">
                  <c:v>942848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612854</c:v>
                </c:pt>
                <c:pt idx="1">
                  <c:v>805853</c:v>
                </c:pt>
                <c:pt idx="2">
                  <c:v>920843</c:v>
                </c:pt>
                <c:pt idx="3">
                  <c:v>1021513</c:v>
                </c:pt>
                <c:pt idx="4">
                  <c:v>1013460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382976"/>
        <c:axId val="619359616"/>
      </c:lineChart>
      <c:catAx>
        <c:axId val="61638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9359616"/>
        <c:crosses val="autoZero"/>
        <c:auto val="1"/>
        <c:lblAlgn val="ctr"/>
        <c:lblOffset val="100"/>
        <c:noMultiLvlLbl val="0"/>
      </c:catAx>
      <c:valAx>
        <c:axId val="6193596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6382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142231</c:v>
                </c:pt>
                <c:pt idx="1">
                  <c:v>99451</c:v>
                </c:pt>
                <c:pt idx="2">
                  <c:v>637258</c:v>
                </c:pt>
                <c:pt idx="3">
                  <c:v>60051</c:v>
                </c:pt>
                <c:pt idx="4">
                  <c:v>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89406</c:v>
                </c:pt>
                <c:pt idx="1">
                  <c:v>82479</c:v>
                </c:pt>
                <c:pt idx="2">
                  <c:v>79686</c:v>
                </c:pt>
                <c:pt idx="3">
                  <c:v>58432</c:v>
                </c:pt>
                <c:pt idx="4">
                  <c:v>46808</c:v>
                </c:pt>
                <c:pt idx="5">
                  <c:v>44409</c:v>
                </c:pt>
                <c:pt idx="6">
                  <c:v>399856</c:v>
                </c:pt>
                <c:pt idx="7">
                  <c:v>43136</c:v>
                </c:pt>
                <c:pt idx="8">
                  <c:v>52924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0.12903963660400478</c:v>
                </c:pt>
                <c:pt idx="1">
                  <c:v>0.61053630735498021</c:v>
                </c:pt>
                <c:pt idx="2">
                  <c:v>0.12044848128204301</c:v>
                </c:pt>
                <c:pt idx="3">
                  <c:v>0.13997557475897204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89041</c:v>
                </c:pt>
                <c:pt idx="1">
                  <c:v>87449</c:v>
                </c:pt>
                <c:pt idx="2">
                  <c:v>104117</c:v>
                </c:pt>
                <c:pt idx="3">
                  <c:v>51451</c:v>
                </c:pt>
                <c:pt idx="4">
                  <c:v>45158</c:v>
                </c:pt>
                <c:pt idx="5">
                  <c:v>39958</c:v>
                </c:pt>
                <c:pt idx="6">
                  <c:v>359016</c:v>
                </c:pt>
                <c:pt idx="7">
                  <c:v>38637</c:v>
                </c:pt>
                <c:pt idx="8">
                  <c:v>37329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104519</c:v>
                </c:pt>
                <c:pt idx="1">
                  <c:v>69755</c:v>
                </c:pt>
                <c:pt idx="2">
                  <c:v>24179</c:v>
                </c:pt>
                <c:pt idx="3">
                  <c:v>30559</c:v>
                </c:pt>
                <c:pt idx="4">
                  <c:v>39480</c:v>
                </c:pt>
                <c:pt idx="5">
                  <c:v>52149</c:v>
                </c:pt>
                <c:pt idx="6">
                  <c:v>243783</c:v>
                </c:pt>
                <c:pt idx="7">
                  <c:v>38654</c:v>
                </c:pt>
                <c:pt idx="8">
                  <c:v>60848</c:v>
                </c:pt>
                <c:pt idx="9">
                  <c:v>68868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320360</c:v>
                </c:pt>
                <c:pt idx="1">
                  <c:v>144032</c:v>
                </c:pt>
                <c:pt idx="2">
                  <c:v>176328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2013</c:v>
                </c:pt>
                <c:pt idx="1">
                  <c:v>885</c:v>
                </c:pt>
                <c:pt idx="2">
                  <c:v>1128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384000"/>
        <c:axId val="619882176"/>
      </c:barChart>
      <c:catAx>
        <c:axId val="61638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9882176"/>
        <c:crosses val="autoZero"/>
        <c:auto val="1"/>
        <c:lblAlgn val="ctr"/>
        <c:lblOffset val="100"/>
        <c:noMultiLvlLbl val="0"/>
      </c:catAx>
      <c:valAx>
        <c:axId val="6198821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3840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4990</c:v>
                </c:pt>
                <c:pt idx="1">
                  <c:v>3183</c:v>
                </c:pt>
                <c:pt idx="2">
                  <c:v>1807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384512"/>
        <c:axId val="619883904"/>
      </c:barChart>
      <c:catAx>
        <c:axId val="61638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9883904"/>
        <c:crosses val="autoZero"/>
        <c:auto val="1"/>
        <c:lblAlgn val="ctr"/>
        <c:lblOffset val="100"/>
        <c:noMultiLvlLbl val="0"/>
      </c:catAx>
      <c:valAx>
        <c:axId val="6198839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3845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308.79000000000002</c:v>
                </c:pt>
                <c:pt idx="1">
                  <c:v>322.20999999999998</c:v>
                </c:pt>
                <c:pt idx="2">
                  <c:v>326.01</c:v>
                </c:pt>
                <c:pt idx="3">
                  <c:v>340.17</c:v>
                </c:pt>
                <c:pt idx="4">
                  <c:v>378.08</c:v>
                </c:pt>
                <c:pt idx="5">
                  <c:v>302.33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385024"/>
        <c:axId val="619885632"/>
      </c:barChart>
      <c:catAx>
        <c:axId val="61638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9885632"/>
        <c:crosses val="autoZero"/>
        <c:auto val="1"/>
        <c:lblAlgn val="ctr"/>
        <c:lblOffset val="100"/>
        <c:noMultiLvlLbl val="0"/>
      </c:catAx>
      <c:valAx>
        <c:axId val="619885632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3850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279.39</c:v>
                </c:pt>
                <c:pt idx="1">
                  <c:v>306.10000000000002</c:v>
                </c:pt>
                <c:pt idx="2">
                  <c:v>319.99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385536"/>
        <c:axId val="619887360"/>
      </c:barChart>
      <c:catAx>
        <c:axId val="61638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9887360"/>
        <c:crosses val="autoZero"/>
        <c:auto val="1"/>
        <c:lblAlgn val="ctr"/>
        <c:lblOffset val="100"/>
        <c:noMultiLvlLbl val="0"/>
      </c:catAx>
      <c:valAx>
        <c:axId val="619887360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3855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0.16049991127062765</c:v>
                </c:pt>
                <c:pt idx="1">
                  <c:v>4.8999931628449012E-2</c:v>
                </c:pt>
                <c:pt idx="2">
                  <c:v>9.010006829472901E-2</c:v>
                </c:pt>
                <c:pt idx="3">
                  <c:v>4.7799972497735668E-2</c:v>
                </c:pt>
                <c:pt idx="4">
                  <c:v>2.1900022355192509E-2</c:v>
                </c:pt>
                <c:pt idx="5">
                  <c:v>0.11209995920753531</c:v>
                </c:pt>
                <c:pt idx="6">
                  <c:v>9.2199996773477372E-2</c:v>
                </c:pt>
                <c:pt idx="7">
                  <c:v>4.8399952063092347E-2</c:v>
                </c:pt>
                <c:pt idx="8">
                  <c:v>7.8100092877758584E-2</c:v>
                </c:pt>
                <c:pt idx="9">
                  <c:v>4.5400054236308975E-2</c:v>
                </c:pt>
                <c:pt idx="10">
                  <c:v>1.4900004686140011E-2</c:v>
                </c:pt>
                <c:pt idx="11">
                  <c:v>0.23960003410895353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095104"/>
        <c:axId val="617334464"/>
      </c:barChart>
      <c:catAx>
        <c:axId val="570095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7334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733446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70095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1670466</c:v>
                </c:pt>
                <c:pt idx="1">
                  <c:v>1773708</c:v>
                </c:pt>
                <c:pt idx="2">
                  <c:v>1761317</c:v>
                </c:pt>
                <c:pt idx="3">
                  <c:v>1760460</c:v>
                </c:pt>
                <c:pt idx="4">
                  <c:v>1752028</c:v>
                </c:pt>
                <c:pt idx="5">
                  <c:v>1737604</c:v>
                </c:pt>
                <c:pt idx="6">
                  <c:v>1692318</c:v>
                </c:pt>
                <c:pt idx="7">
                  <c:v>1699318</c:v>
                </c:pt>
                <c:pt idx="8">
                  <c:v>1696078</c:v>
                </c:pt>
                <c:pt idx="9">
                  <c:v>1688466</c:v>
                </c:pt>
                <c:pt idx="10">
                  <c:v>1686501</c:v>
                </c:pt>
                <c:pt idx="11">
                  <c:v>1684349</c:v>
                </c:pt>
                <c:pt idx="12">
                  <c:v>1688666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519778</c:v>
                </c:pt>
                <c:pt idx="1">
                  <c:v>517820</c:v>
                </c:pt>
                <c:pt idx="2">
                  <c:v>513054</c:v>
                </c:pt>
                <c:pt idx="3">
                  <c:v>509155</c:v>
                </c:pt>
                <c:pt idx="4">
                  <c:v>502826</c:v>
                </c:pt>
                <c:pt idx="5">
                  <c:v>502325</c:v>
                </c:pt>
                <c:pt idx="6">
                  <c:v>501702</c:v>
                </c:pt>
                <c:pt idx="7">
                  <c:v>505697</c:v>
                </c:pt>
                <c:pt idx="8">
                  <c:v>505597</c:v>
                </c:pt>
                <c:pt idx="9">
                  <c:v>508567</c:v>
                </c:pt>
                <c:pt idx="10">
                  <c:v>504118</c:v>
                </c:pt>
                <c:pt idx="11">
                  <c:v>503453</c:v>
                </c:pt>
                <c:pt idx="12">
                  <c:v>505986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1187655</c:v>
                </c:pt>
                <c:pt idx="1">
                  <c:v>1305325</c:v>
                </c:pt>
                <c:pt idx="2">
                  <c:v>1300101</c:v>
                </c:pt>
                <c:pt idx="3">
                  <c:v>1300209</c:v>
                </c:pt>
                <c:pt idx="4">
                  <c:v>1297303</c:v>
                </c:pt>
                <c:pt idx="5">
                  <c:v>1284130</c:v>
                </c:pt>
                <c:pt idx="6">
                  <c:v>1244417</c:v>
                </c:pt>
                <c:pt idx="7">
                  <c:v>1247145</c:v>
                </c:pt>
                <c:pt idx="8">
                  <c:v>1240978</c:v>
                </c:pt>
                <c:pt idx="9">
                  <c:v>1231097</c:v>
                </c:pt>
                <c:pt idx="10">
                  <c:v>1232285</c:v>
                </c:pt>
                <c:pt idx="11">
                  <c:v>1229445</c:v>
                </c:pt>
                <c:pt idx="12">
                  <c:v>1229658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410769</c:v>
                </c:pt>
                <c:pt idx="1">
                  <c:v>414244</c:v>
                </c:pt>
                <c:pt idx="2">
                  <c:v>395618</c:v>
                </c:pt>
                <c:pt idx="3">
                  <c:v>397089</c:v>
                </c:pt>
                <c:pt idx="4">
                  <c:v>397295</c:v>
                </c:pt>
                <c:pt idx="5">
                  <c:v>404471</c:v>
                </c:pt>
                <c:pt idx="6">
                  <c:v>407744</c:v>
                </c:pt>
                <c:pt idx="7">
                  <c:v>414494</c:v>
                </c:pt>
                <c:pt idx="8">
                  <c:v>412622</c:v>
                </c:pt>
                <c:pt idx="9">
                  <c:v>412595</c:v>
                </c:pt>
                <c:pt idx="10">
                  <c:v>411664</c:v>
                </c:pt>
                <c:pt idx="11">
                  <c:v>412235</c:v>
                </c:pt>
                <c:pt idx="12">
                  <c:v>419957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635648"/>
        <c:axId val="617336768"/>
      </c:lineChart>
      <c:catAx>
        <c:axId val="5726356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7336768"/>
        <c:crosses val="autoZero"/>
        <c:auto val="1"/>
        <c:lblAlgn val="ctr"/>
        <c:lblOffset val="100"/>
        <c:noMultiLvlLbl val="0"/>
      </c:catAx>
      <c:valAx>
        <c:axId val="6173367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26356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3224355</c:v>
                </c:pt>
                <c:pt idx="1">
                  <c:v>3374190</c:v>
                </c:pt>
                <c:pt idx="2">
                  <c:v>3343281</c:v>
                </c:pt>
                <c:pt idx="3">
                  <c:v>3362611</c:v>
                </c:pt>
                <c:pt idx="4">
                  <c:v>3365067</c:v>
                </c:pt>
                <c:pt idx="5">
                  <c:v>3368714</c:v>
                </c:pt>
                <c:pt idx="6">
                  <c:v>3419469</c:v>
                </c:pt>
                <c:pt idx="7">
                  <c:v>3474535</c:v>
                </c:pt>
                <c:pt idx="8">
                  <c:v>3471490</c:v>
                </c:pt>
                <c:pt idx="9">
                  <c:v>3479578</c:v>
                </c:pt>
                <c:pt idx="10">
                  <c:v>3419820</c:v>
                </c:pt>
                <c:pt idx="11">
                  <c:v>3413990</c:v>
                </c:pt>
                <c:pt idx="12">
                  <c:v>3422047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1191412</c:v>
                </c:pt>
                <c:pt idx="1">
                  <c:v>1183752</c:v>
                </c:pt>
                <c:pt idx="2">
                  <c:v>1194316</c:v>
                </c:pt>
                <c:pt idx="3">
                  <c:v>1209947</c:v>
                </c:pt>
                <c:pt idx="4">
                  <c:v>1212252</c:v>
                </c:pt>
                <c:pt idx="5">
                  <c:v>1224150</c:v>
                </c:pt>
                <c:pt idx="6">
                  <c:v>1254048</c:v>
                </c:pt>
                <c:pt idx="7">
                  <c:v>1280932</c:v>
                </c:pt>
                <c:pt idx="8">
                  <c:v>1287863</c:v>
                </c:pt>
                <c:pt idx="9">
                  <c:v>1309931</c:v>
                </c:pt>
                <c:pt idx="10">
                  <c:v>1264919</c:v>
                </c:pt>
                <c:pt idx="11">
                  <c:v>1265873</c:v>
                </c:pt>
                <c:pt idx="12">
                  <c:v>1256434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1407529</c:v>
                </c:pt>
                <c:pt idx="1">
                  <c:v>1564954</c:v>
                </c:pt>
                <c:pt idx="2">
                  <c:v>1554441</c:v>
                </c:pt>
                <c:pt idx="3">
                  <c:v>1553460</c:v>
                </c:pt>
                <c:pt idx="4">
                  <c:v>1550655</c:v>
                </c:pt>
                <c:pt idx="5">
                  <c:v>1539052</c:v>
                </c:pt>
                <c:pt idx="6">
                  <c:v>1551502</c:v>
                </c:pt>
                <c:pt idx="7">
                  <c:v>1564420</c:v>
                </c:pt>
                <c:pt idx="8">
                  <c:v>1553007</c:v>
                </c:pt>
                <c:pt idx="9">
                  <c:v>1537812</c:v>
                </c:pt>
                <c:pt idx="10">
                  <c:v>1540050</c:v>
                </c:pt>
                <c:pt idx="11">
                  <c:v>1537296</c:v>
                </c:pt>
                <c:pt idx="12">
                  <c:v>1541240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553024</c:v>
                </c:pt>
                <c:pt idx="1">
                  <c:v>559317</c:v>
                </c:pt>
                <c:pt idx="2">
                  <c:v>525544</c:v>
                </c:pt>
                <c:pt idx="3">
                  <c:v>529296</c:v>
                </c:pt>
                <c:pt idx="4">
                  <c:v>532537</c:v>
                </c:pt>
                <c:pt idx="5">
                  <c:v>547126</c:v>
                </c:pt>
                <c:pt idx="6">
                  <c:v>553846</c:v>
                </c:pt>
                <c:pt idx="7">
                  <c:v>568059</c:v>
                </c:pt>
                <c:pt idx="8">
                  <c:v>566351</c:v>
                </c:pt>
                <c:pt idx="9">
                  <c:v>564864</c:v>
                </c:pt>
                <c:pt idx="10">
                  <c:v>555028</c:v>
                </c:pt>
                <c:pt idx="11">
                  <c:v>557436</c:v>
                </c:pt>
                <c:pt idx="12">
                  <c:v>571132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64544"/>
        <c:axId val="617339072"/>
      </c:lineChart>
      <c:catAx>
        <c:axId val="5107645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7339072"/>
        <c:crosses val="autoZero"/>
        <c:auto val="1"/>
        <c:lblAlgn val="ctr"/>
        <c:lblOffset val="100"/>
        <c:noMultiLvlLbl val="0"/>
      </c:catAx>
      <c:valAx>
        <c:axId val="617339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07645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41289751124</c:v>
                </c:pt>
                <c:pt idx="1">
                  <c:v>42401200048</c:v>
                </c:pt>
                <c:pt idx="2">
                  <c:v>41623981717</c:v>
                </c:pt>
                <c:pt idx="3">
                  <c:v>41922751012</c:v>
                </c:pt>
                <c:pt idx="4">
                  <c:v>41630034179</c:v>
                </c:pt>
                <c:pt idx="5">
                  <c:v>41821537347</c:v>
                </c:pt>
                <c:pt idx="6">
                  <c:v>41944237036</c:v>
                </c:pt>
                <c:pt idx="7">
                  <c:v>42709989042</c:v>
                </c:pt>
                <c:pt idx="8">
                  <c:v>42427684819</c:v>
                </c:pt>
                <c:pt idx="9">
                  <c:v>42198279323</c:v>
                </c:pt>
                <c:pt idx="10">
                  <c:v>41662723276</c:v>
                </c:pt>
                <c:pt idx="11">
                  <c:v>42339971289</c:v>
                </c:pt>
                <c:pt idx="12">
                  <c:v>43080419920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18926733207</c:v>
                </c:pt>
                <c:pt idx="1">
                  <c:v>18323013410</c:v>
                </c:pt>
                <c:pt idx="2">
                  <c:v>18461753452</c:v>
                </c:pt>
                <c:pt idx="3">
                  <c:v>18367846819</c:v>
                </c:pt>
                <c:pt idx="4">
                  <c:v>18216609750</c:v>
                </c:pt>
                <c:pt idx="5">
                  <c:v>18399915908</c:v>
                </c:pt>
                <c:pt idx="6">
                  <c:v>18782734386</c:v>
                </c:pt>
                <c:pt idx="7">
                  <c:v>19245806815</c:v>
                </c:pt>
                <c:pt idx="8">
                  <c:v>19125357518</c:v>
                </c:pt>
                <c:pt idx="9">
                  <c:v>19108529462</c:v>
                </c:pt>
                <c:pt idx="10">
                  <c:v>18605898848</c:v>
                </c:pt>
                <c:pt idx="11">
                  <c:v>18930579444</c:v>
                </c:pt>
                <c:pt idx="12">
                  <c:v>19279804410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2853083984</c:v>
                </c:pt>
                <c:pt idx="1">
                  <c:v>2858500611</c:v>
                </c:pt>
                <c:pt idx="2">
                  <c:v>2656605674</c:v>
                </c:pt>
                <c:pt idx="3">
                  <c:v>2762760672</c:v>
                </c:pt>
                <c:pt idx="4">
                  <c:v>2701279838</c:v>
                </c:pt>
                <c:pt idx="5">
                  <c:v>2656757737</c:v>
                </c:pt>
                <c:pt idx="6">
                  <c:v>2610230303</c:v>
                </c:pt>
                <c:pt idx="7">
                  <c:v>2615113182</c:v>
                </c:pt>
                <c:pt idx="8">
                  <c:v>2491156463</c:v>
                </c:pt>
                <c:pt idx="9">
                  <c:v>2469374197</c:v>
                </c:pt>
                <c:pt idx="10">
                  <c:v>2469595067</c:v>
                </c:pt>
                <c:pt idx="11">
                  <c:v>2874610292</c:v>
                </c:pt>
                <c:pt idx="12">
                  <c:v>3214373713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4202504658</c:v>
                </c:pt>
                <c:pt idx="1">
                  <c:v>4570750261</c:v>
                </c:pt>
                <c:pt idx="2">
                  <c:v>4244372284</c:v>
                </c:pt>
                <c:pt idx="3">
                  <c:v>4087153465</c:v>
                </c:pt>
                <c:pt idx="4">
                  <c:v>4087498613</c:v>
                </c:pt>
                <c:pt idx="5">
                  <c:v>4189247320</c:v>
                </c:pt>
                <c:pt idx="6">
                  <c:v>4038603052</c:v>
                </c:pt>
                <c:pt idx="7">
                  <c:v>4317741448</c:v>
                </c:pt>
                <c:pt idx="8">
                  <c:v>4327473726</c:v>
                </c:pt>
                <c:pt idx="9">
                  <c:v>4096037811</c:v>
                </c:pt>
                <c:pt idx="10">
                  <c:v>4120943572</c:v>
                </c:pt>
                <c:pt idx="11">
                  <c:v>4135630552</c:v>
                </c:pt>
                <c:pt idx="12">
                  <c:v>4233734585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729856"/>
        <c:axId val="614761024"/>
      </c:lineChart>
      <c:catAx>
        <c:axId val="5727298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4761024"/>
        <c:crosses val="autoZero"/>
        <c:auto val="1"/>
        <c:lblAlgn val="ctr"/>
        <c:lblOffset val="100"/>
        <c:noMultiLvlLbl val="0"/>
      </c:catAx>
      <c:valAx>
        <c:axId val="614761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27298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12806</c:v>
                </c:pt>
                <c:pt idx="1">
                  <c:v>12566</c:v>
                </c:pt>
                <c:pt idx="2">
                  <c:v>12450</c:v>
                </c:pt>
                <c:pt idx="3">
                  <c:v>12467</c:v>
                </c:pt>
                <c:pt idx="4">
                  <c:v>12371</c:v>
                </c:pt>
                <c:pt idx="5">
                  <c:v>12415</c:v>
                </c:pt>
                <c:pt idx="6">
                  <c:v>12266</c:v>
                </c:pt>
                <c:pt idx="7">
                  <c:v>12292</c:v>
                </c:pt>
                <c:pt idx="8">
                  <c:v>12222</c:v>
                </c:pt>
                <c:pt idx="9">
                  <c:v>12127</c:v>
                </c:pt>
                <c:pt idx="10">
                  <c:v>12183</c:v>
                </c:pt>
                <c:pt idx="11">
                  <c:v>12402</c:v>
                </c:pt>
                <c:pt idx="12">
                  <c:v>12589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15886</c:v>
                </c:pt>
                <c:pt idx="1">
                  <c:v>15479</c:v>
                </c:pt>
                <c:pt idx="2">
                  <c:v>15458</c:v>
                </c:pt>
                <c:pt idx="3">
                  <c:v>15181</c:v>
                </c:pt>
                <c:pt idx="4">
                  <c:v>15027</c:v>
                </c:pt>
                <c:pt idx="5">
                  <c:v>15031</c:v>
                </c:pt>
                <c:pt idx="6">
                  <c:v>14978</c:v>
                </c:pt>
                <c:pt idx="7">
                  <c:v>15025</c:v>
                </c:pt>
                <c:pt idx="8">
                  <c:v>14850</c:v>
                </c:pt>
                <c:pt idx="9">
                  <c:v>14587</c:v>
                </c:pt>
                <c:pt idx="10">
                  <c:v>14709</c:v>
                </c:pt>
                <c:pt idx="11">
                  <c:v>14955</c:v>
                </c:pt>
                <c:pt idx="12">
                  <c:v>15345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2027</c:v>
                </c:pt>
                <c:pt idx="1">
                  <c:v>1827</c:v>
                </c:pt>
                <c:pt idx="2">
                  <c:v>1709</c:v>
                </c:pt>
                <c:pt idx="3">
                  <c:v>1778</c:v>
                </c:pt>
                <c:pt idx="4">
                  <c:v>1742</c:v>
                </c:pt>
                <c:pt idx="5">
                  <c:v>1726</c:v>
                </c:pt>
                <c:pt idx="6">
                  <c:v>1682</c:v>
                </c:pt>
                <c:pt idx="7">
                  <c:v>1672</c:v>
                </c:pt>
                <c:pt idx="8">
                  <c:v>1604</c:v>
                </c:pt>
                <c:pt idx="9">
                  <c:v>1606</c:v>
                </c:pt>
                <c:pt idx="10">
                  <c:v>1604</c:v>
                </c:pt>
                <c:pt idx="11">
                  <c:v>1870</c:v>
                </c:pt>
                <c:pt idx="12">
                  <c:v>2086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7599</c:v>
                </c:pt>
                <c:pt idx="1">
                  <c:v>8172</c:v>
                </c:pt>
                <c:pt idx="2">
                  <c:v>8076</c:v>
                </c:pt>
                <c:pt idx="3">
                  <c:v>7722</c:v>
                </c:pt>
                <c:pt idx="4">
                  <c:v>7676</c:v>
                </c:pt>
                <c:pt idx="5">
                  <c:v>7657</c:v>
                </c:pt>
                <c:pt idx="6">
                  <c:v>7292</c:v>
                </c:pt>
                <c:pt idx="7">
                  <c:v>7601</c:v>
                </c:pt>
                <c:pt idx="8">
                  <c:v>7641</c:v>
                </c:pt>
                <c:pt idx="9">
                  <c:v>7251</c:v>
                </c:pt>
                <c:pt idx="10">
                  <c:v>7425</c:v>
                </c:pt>
                <c:pt idx="11">
                  <c:v>7419</c:v>
                </c:pt>
                <c:pt idx="12">
                  <c:v>7413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43424"/>
        <c:axId val="614763328"/>
      </c:lineChart>
      <c:catAx>
        <c:axId val="5703434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4763328"/>
        <c:crosses val="autoZero"/>
        <c:auto val="1"/>
        <c:lblAlgn val="ctr"/>
        <c:lblOffset val="100"/>
        <c:noMultiLvlLbl val="0"/>
      </c:catAx>
      <c:valAx>
        <c:axId val="614763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3434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1.29E-2</c:v>
                </c:pt>
                <c:pt idx="1">
                  <c:v>1.37E-2</c:v>
                </c:pt>
                <c:pt idx="2">
                  <c:v>1.7600000000000001E-2</c:v>
                </c:pt>
                <c:pt idx="3">
                  <c:v>1.2800000000000001E-2</c:v>
                </c:pt>
                <c:pt idx="4">
                  <c:v>1.2999999999999999E-2</c:v>
                </c:pt>
                <c:pt idx="5">
                  <c:v>3.2099999999999997E-2</c:v>
                </c:pt>
                <c:pt idx="6">
                  <c:v>1.3299999999999999E-2</c:v>
                </c:pt>
                <c:pt idx="7">
                  <c:v>1.35E-2</c:v>
                </c:pt>
                <c:pt idx="8">
                  <c:v>1.3299999999999999E-2</c:v>
                </c:pt>
                <c:pt idx="9">
                  <c:v>1.24E-2</c:v>
                </c:pt>
                <c:pt idx="10">
                  <c:v>1.34E-2</c:v>
                </c:pt>
                <c:pt idx="11">
                  <c:v>1.3599999999999999E-2</c:v>
                </c:pt>
                <c:pt idx="12">
                  <c:v>1.37E-2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6.3E-3</c:v>
                </c:pt>
                <c:pt idx="1">
                  <c:v>6.3E-3</c:v>
                </c:pt>
                <c:pt idx="2">
                  <c:v>6.3E-3</c:v>
                </c:pt>
                <c:pt idx="3">
                  <c:v>6.3E-3</c:v>
                </c:pt>
                <c:pt idx="4">
                  <c:v>6.1999999999999998E-3</c:v>
                </c:pt>
                <c:pt idx="5">
                  <c:v>6.1999999999999998E-3</c:v>
                </c:pt>
                <c:pt idx="6">
                  <c:v>6.1999999999999998E-3</c:v>
                </c:pt>
                <c:pt idx="7">
                  <c:v>6.3E-3</c:v>
                </c:pt>
                <c:pt idx="8">
                  <c:v>6.3E-3</c:v>
                </c:pt>
                <c:pt idx="9">
                  <c:v>6.3E-3</c:v>
                </c:pt>
                <c:pt idx="10">
                  <c:v>6.4000000000000003E-3</c:v>
                </c:pt>
                <c:pt idx="11">
                  <c:v>6.4000000000000003E-3</c:v>
                </c:pt>
                <c:pt idx="12">
                  <c:v>6.3E-3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7.3000000000000001E-3</c:v>
                </c:pt>
                <c:pt idx="1">
                  <c:v>8.0999999999999996E-3</c:v>
                </c:pt>
                <c:pt idx="2">
                  <c:v>1.4800000000000001E-2</c:v>
                </c:pt>
                <c:pt idx="3">
                  <c:v>7.0000000000000001E-3</c:v>
                </c:pt>
                <c:pt idx="4">
                  <c:v>7.3000000000000001E-3</c:v>
                </c:pt>
                <c:pt idx="5">
                  <c:v>2.75E-2</c:v>
                </c:pt>
                <c:pt idx="6">
                  <c:v>7.4000000000000003E-3</c:v>
                </c:pt>
                <c:pt idx="7">
                  <c:v>7.7000000000000002E-3</c:v>
                </c:pt>
                <c:pt idx="8">
                  <c:v>7.4999999999999997E-3</c:v>
                </c:pt>
                <c:pt idx="9">
                  <c:v>6.0000000000000001E-3</c:v>
                </c:pt>
                <c:pt idx="10">
                  <c:v>7.3000000000000001E-3</c:v>
                </c:pt>
                <c:pt idx="11">
                  <c:v>7.9000000000000008E-3</c:v>
                </c:pt>
                <c:pt idx="12">
                  <c:v>7.7999999999999996E-3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2.5000000000000001E-3</c:v>
                </c:pt>
                <c:pt idx="1">
                  <c:v>2.5999999999999999E-3</c:v>
                </c:pt>
                <c:pt idx="2">
                  <c:v>2.5000000000000001E-3</c:v>
                </c:pt>
                <c:pt idx="3">
                  <c:v>2.5000000000000001E-3</c:v>
                </c:pt>
                <c:pt idx="4">
                  <c:v>2.5999999999999999E-3</c:v>
                </c:pt>
                <c:pt idx="5">
                  <c:v>2.8999999999999998E-3</c:v>
                </c:pt>
                <c:pt idx="6">
                  <c:v>3.0000000000000001E-3</c:v>
                </c:pt>
                <c:pt idx="7">
                  <c:v>3.0999999999999999E-3</c:v>
                </c:pt>
                <c:pt idx="8">
                  <c:v>3.2000000000000002E-3</c:v>
                </c:pt>
                <c:pt idx="9">
                  <c:v>3.2000000000000002E-3</c:v>
                </c:pt>
                <c:pt idx="10">
                  <c:v>3.3E-3</c:v>
                </c:pt>
                <c:pt idx="11">
                  <c:v>3.3E-3</c:v>
                </c:pt>
                <c:pt idx="12">
                  <c:v>3.3E-3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333568"/>
        <c:axId val="614765632"/>
      </c:lineChart>
      <c:catAx>
        <c:axId val="5723335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4765632"/>
        <c:crosses val="autoZero"/>
        <c:auto val="1"/>
        <c:lblAlgn val="ctr"/>
        <c:lblOffset val="100"/>
        <c:noMultiLvlLbl val="0"/>
      </c:catAx>
      <c:valAx>
        <c:axId val="6147656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23335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morena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17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17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666750</xdr:colOff>
      <xdr:row>14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428625</xdr:colOff>
      <xdr:row>12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4286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350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36</v>
      </c>
      <c r="F16" s="115" t="s">
        <v>241</v>
      </c>
      <c r="G16" s="118">
        <v>66506</v>
      </c>
      <c r="H16" s="121">
        <f t="shared" ref="H16:H22" si="0">IF(SUM($B$70:$B$75)&gt;0,G16/SUM($B$70:$B$75,0))</f>
        <v>4.4377894729115748E-2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131071</v>
      </c>
      <c r="H17" s="114">
        <f t="shared" si="0"/>
        <v>8.7460605660240123E-2</v>
      </c>
    </row>
    <row r="18" spans="1:8" ht="15.75" x14ac:dyDescent="0.25">
      <c r="A18" s="68"/>
      <c r="B18" s="69">
        <f>C18+D18</f>
        <v>1578</v>
      </c>
      <c r="C18" s="69">
        <v>98</v>
      </c>
      <c r="D18" s="69">
        <v>1480</v>
      </c>
      <c r="F18" s="26" t="s">
        <v>244</v>
      </c>
      <c r="G18" s="119">
        <v>106233</v>
      </c>
      <c r="H18" s="114">
        <f t="shared" si="0"/>
        <v>7.088679052654126E-2</v>
      </c>
    </row>
    <row r="19" spans="1:8" x14ac:dyDescent="0.2">
      <c r="A19" s="70"/>
      <c r="F19" s="26" t="s">
        <v>245</v>
      </c>
      <c r="G19" s="119">
        <v>183120</v>
      </c>
      <c r="H19" s="114">
        <f t="shared" si="0"/>
        <v>0.12219168319844338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42819</v>
      </c>
      <c r="H20" s="114">
        <f t="shared" si="0"/>
        <v>2.8572114913030511E-2</v>
      </c>
    </row>
    <row r="21" spans="1:8" ht="15.75" x14ac:dyDescent="0.25">
      <c r="A21" s="14" t="s">
        <v>485</v>
      </c>
      <c r="B21" s="10"/>
      <c r="C21" s="10"/>
      <c r="D21" s="11">
        <v>1956308</v>
      </c>
      <c r="F21" s="26" t="s">
        <v>247</v>
      </c>
      <c r="G21" s="119">
        <v>390613</v>
      </c>
      <c r="H21" s="114">
        <f t="shared" si="0"/>
        <v>0.26064689793137596</v>
      </c>
    </row>
    <row r="22" spans="1:8" ht="15.75" x14ac:dyDescent="0.25">
      <c r="A22" s="14" t="s">
        <v>486</v>
      </c>
      <c r="B22" s="10"/>
      <c r="C22" s="10"/>
      <c r="D22" s="12">
        <v>-3.8649999999999999E-3</v>
      </c>
      <c r="F22" s="26" t="s">
        <v>248</v>
      </c>
      <c r="G22" s="119">
        <v>644773</v>
      </c>
      <c r="H22" s="114">
        <f t="shared" si="0"/>
        <v>0.4302419077703688</v>
      </c>
    </row>
    <row r="23" spans="1:8" ht="15.75" x14ac:dyDescent="0.25">
      <c r="A23" s="9" t="s">
        <v>4</v>
      </c>
      <c r="B23" s="10"/>
      <c r="C23" s="10"/>
      <c r="D23" s="11">
        <v>557083</v>
      </c>
      <c r="F23" s="27" t="s">
        <v>249</v>
      </c>
      <c r="G23" s="117"/>
      <c r="H23" s="125">
        <v>9.84</v>
      </c>
    </row>
    <row r="24" spans="1:8" ht="15.75" x14ac:dyDescent="0.25">
      <c r="A24" s="14" t="s">
        <v>5</v>
      </c>
      <c r="B24" s="10"/>
      <c r="C24" s="10"/>
      <c r="D24" s="11">
        <v>555827</v>
      </c>
      <c r="F24" s="27" t="s">
        <v>250</v>
      </c>
      <c r="G24" s="117"/>
      <c r="H24" s="125">
        <v>9.81</v>
      </c>
    </row>
    <row r="25" spans="1:8" ht="15.75" x14ac:dyDescent="0.25">
      <c r="A25" s="9" t="s">
        <v>6</v>
      </c>
      <c r="B25" s="10"/>
      <c r="C25" s="10"/>
      <c r="D25" s="11">
        <v>1014103</v>
      </c>
      <c r="F25" s="27" t="s">
        <v>251</v>
      </c>
      <c r="G25" s="117"/>
      <c r="H25" s="125">
        <v>9.8800000000000008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10381.94</v>
      </c>
      <c r="F28" s="26" t="s">
        <v>252</v>
      </c>
      <c r="G28" s="119">
        <v>1370578</v>
      </c>
      <c r="H28" s="114">
        <f t="shared" ref="H28:H34" si="1">IF($B$58&gt;0,G28/$B$58,0)</f>
        <v>0.70059418046647048</v>
      </c>
    </row>
    <row r="29" spans="1:8" ht="15.75" x14ac:dyDescent="0.25">
      <c r="A29" s="9" t="s">
        <v>10</v>
      </c>
      <c r="B29" s="16"/>
      <c r="C29" s="127">
        <v>7601.99</v>
      </c>
      <c r="F29" s="115" t="s">
        <v>254</v>
      </c>
      <c r="G29" s="118">
        <v>585730</v>
      </c>
      <c r="H29" s="121">
        <f t="shared" si="1"/>
        <v>0.29940581953352946</v>
      </c>
    </row>
    <row r="30" spans="1:8" ht="15.75" x14ac:dyDescent="0.25">
      <c r="A30" s="9" t="s">
        <v>69</v>
      </c>
      <c r="B30" s="16"/>
      <c r="C30" s="127">
        <v>2289.6</v>
      </c>
      <c r="F30" s="26" t="s">
        <v>255</v>
      </c>
      <c r="G30" s="119">
        <v>167102</v>
      </c>
      <c r="H30" s="114">
        <f t="shared" si="1"/>
        <v>8.5417020223809342E-2</v>
      </c>
    </row>
    <row r="31" spans="1:8" ht="15.75" x14ac:dyDescent="0.25">
      <c r="A31" s="9" t="s">
        <v>70</v>
      </c>
      <c r="B31" s="16"/>
      <c r="C31" s="127">
        <v>2966.86</v>
      </c>
      <c r="F31" s="26" t="s">
        <v>256</v>
      </c>
      <c r="G31" s="119">
        <v>204059</v>
      </c>
      <c r="H31" s="114">
        <f t="shared" si="1"/>
        <v>0.10430821731547384</v>
      </c>
    </row>
    <row r="32" spans="1:8" ht="15.75" x14ac:dyDescent="0.25">
      <c r="A32" s="9" t="s">
        <v>11</v>
      </c>
      <c r="B32" s="16"/>
      <c r="C32" s="127">
        <v>3473.44</v>
      </c>
      <c r="F32" s="26" t="s">
        <v>257</v>
      </c>
      <c r="G32" s="119">
        <v>31333</v>
      </c>
      <c r="H32" s="114">
        <f t="shared" si="1"/>
        <v>1.6016394146524986E-2</v>
      </c>
    </row>
    <row r="33" spans="1:8" ht="15.75" x14ac:dyDescent="0.25">
      <c r="A33" s="9" t="s">
        <v>72</v>
      </c>
      <c r="B33" s="16"/>
      <c r="C33" s="127">
        <v>7020.18</v>
      </c>
      <c r="F33" s="26" t="s">
        <v>258</v>
      </c>
      <c r="G33" s="119">
        <v>81362</v>
      </c>
      <c r="H33" s="114">
        <f t="shared" si="1"/>
        <v>4.1589565651216479E-2</v>
      </c>
    </row>
    <row r="34" spans="1:8" ht="15.75" x14ac:dyDescent="0.25">
      <c r="A34" s="9" t="s">
        <v>239</v>
      </c>
      <c r="B34" s="16"/>
      <c r="C34" s="127">
        <v>5373.03</v>
      </c>
      <c r="F34" s="26" t="s">
        <v>259</v>
      </c>
      <c r="G34" s="119">
        <v>101874</v>
      </c>
      <c r="H34" s="114">
        <f t="shared" si="1"/>
        <v>5.2074622196504848E-2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90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2.8213999999999999E-2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2.4657999999999999E-2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6.7100999999999994E-2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8.7164000000000005E-2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0.240705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0.41636400000000001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0.13579399999999997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19.497040768399899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505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1195066</v>
      </c>
      <c r="C54" s="22">
        <f>+B54-D54</f>
        <v>582212</v>
      </c>
      <c r="D54" s="22">
        <f>ROUND(B54/(E54+1),0)</f>
        <v>612854</v>
      </c>
      <c r="E54" s="122">
        <v>0.95</v>
      </c>
      <c r="F54" s="20"/>
      <c r="I54" s="1"/>
    </row>
    <row r="55" spans="1:9" x14ac:dyDescent="0.2">
      <c r="A55" s="18">
        <v>2000</v>
      </c>
      <c r="B55" s="19">
        <v>1555296</v>
      </c>
      <c r="C55" s="19">
        <f>+B55-D55</f>
        <v>749443</v>
      </c>
      <c r="D55" s="19">
        <f>ROUND(B55/(E55+1),0)</f>
        <v>805853</v>
      </c>
      <c r="E55" s="123">
        <v>0.93</v>
      </c>
      <c r="F55" s="24">
        <v>2.6696999999999999E-2</v>
      </c>
      <c r="I55" s="1"/>
    </row>
    <row r="56" spans="1:9" x14ac:dyDescent="0.2">
      <c r="A56" s="21">
        <v>2010</v>
      </c>
      <c r="B56" s="22">
        <v>1777227</v>
      </c>
      <c r="C56" s="22">
        <f>+B56-D56</f>
        <v>856384</v>
      </c>
      <c r="D56" s="22">
        <f>ROUND(B56/(E56+1),0)</f>
        <v>920843</v>
      </c>
      <c r="E56" s="122">
        <v>0.93</v>
      </c>
      <c r="F56" s="23">
        <v>1.3428000000000001E-2</v>
      </c>
      <c r="I56" s="1"/>
    </row>
    <row r="57" spans="1:9" x14ac:dyDescent="0.2">
      <c r="A57" s="18">
        <v>2020</v>
      </c>
      <c r="B57" s="19">
        <v>1971520</v>
      </c>
      <c r="C57" s="19">
        <f>+B57-D57</f>
        <v>950007</v>
      </c>
      <c r="D57" s="19">
        <f>ROUND(B57/(E57+1),0)</f>
        <v>1021513</v>
      </c>
      <c r="E57" s="123">
        <v>0.93</v>
      </c>
      <c r="F57" s="24">
        <v>1.0429000000000001E-2</v>
      </c>
      <c r="I57" s="1"/>
    </row>
    <row r="58" spans="1:9" ht="15.75" x14ac:dyDescent="0.25">
      <c r="A58" s="90">
        <v>2022</v>
      </c>
      <c r="B58" s="91">
        <f>C58+D58</f>
        <v>1956308</v>
      </c>
      <c r="C58" s="91">
        <v>942848</v>
      </c>
      <c r="D58" s="91">
        <v>1013460</v>
      </c>
      <c r="E58" s="124">
        <v>0.93032581453634089</v>
      </c>
      <c r="F58" s="92">
        <v>-3.8649999999999999E-3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9.66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49.39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14.04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55.61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172820</v>
      </c>
      <c r="C68" s="34">
        <v>86314</v>
      </c>
      <c r="D68" s="35">
        <v>86506</v>
      </c>
      <c r="I68" s="1"/>
    </row>
    <row r="69" spans="1:9" ht="15.75" x14ac:dyDescent="0.25">
      <c r="A69" s="18" t="s">
        <v>23</v>
      </c>
      <c r="B69" s="11">
        <f t="shared" si="2"/>
        <v>284859</v>
      </c>
      <c r="C69" s="34">
        <v>151079</v>
      </c>
      <c r="D69" s="35">
        <v>133780</v>
      </c>
      <c r="I69" s="1"/>
    </row>
    <row r="70" spans="1:9" ht="15.75" x14ac:dyDescent="0.25">
      <c r="A70" s="18" t="s">
        <v>24</v>
      </c>
      <c r="B70" s="11">
        <f t="shared" si="2"/>
        <v>97698</v>
      </c>
      <c r="C70" s="34">
        <v>50522</v>
      </c>
      <c r="D70" s="35">
        <v>47176</v>
      </c>
      <c r="I70" s="1"/>
    </row>
    <row r="71" spans="1:9" ht="15.75" x14ac:dyDescent="0.25">
      <c r="A71" s="18" t="s">
        <v>25</v>
      </c>
      <c r="B71" s="11">
        <f t="shared" si="2"/>
        <v>228255</v>
      </c>
      <c r="C71" s="34">
        <v>113492</v>
      </c>
      <c r="D71" s="35">
        <v>114763</v>
      </c>
      <c r="I71" s="1"/>
    </row>
    <row r="72" spans="1:9" ht="15.75" x14ac:dyDescent="0.25">
      <c r="A72" s="36" t="s">
        <v>81</v>
      </c>
      <c r="B72" s="11">
        <f t="shared" si="2"/>
        <v>345398</v>
      </c>
      <c r="C72" s="34">
        <v>163159</v>
      </c>
      <c r="D72" s="35">
        <v>182239</v>
      </c>
      <c r="I72" s="1"/>
    </row>
    <row r="73" spans="1:9" ht="15.75" x14ac:dyDescent="0.25">
      <c r="A73" s="36" t="s">
        <v>82</v>
      </c>
      <c r="B73" s="11">
        <f>C73+D73</f>
        <v>287078</v>
      </c>
      <c r="C73" s="34">
        <v>137156</v>
      </c>
      <c r="D73" s="35">
        <v>149922</v>
      </c>
      <c r="I73" s="1"/>
    </row>
    <row r="74" spans="1:9" ht="15.75" x14ac:dyDescent="0.25">
      <c r="A74" s="36" t="s">
        <v>83</v>
      </c>
      <c r="B74" s="11">
        <f>C74+D74</f>
        <v>265204</v>
      </c>
      <c r="C74" s="34">
        <v>119320</v>
      </c>
      <c r="D74" s="35">
        <v>145884</v>
      </c>
      <c r="I74" s="1"/>
    </row>
    <row r="75" spans="1:9" ht="15.75" x14ac:dyDescent="0.25">
      <c r="A75" s="18" t="s">
        <v>26</v>
      </c>
      <c r="B75" s="11">
        <f t="shared" si="2"/>
        <v>274996</v>
      </c>
      <c r="C75" s="34">
        <v>121806</v>
      </c>
      <c r="D75" s="35">
        <v>153190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557083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3.51</v>
      </c>
      <c r="F95" s="130" t="s">
        <v>261</v>
      </c>
      <c r="G95" s="129"/>
      <c r="H95" s="11">
        <v>499114</v>
      </c>
      <c r="I95" s="12">
        <f>IF(AND($C$94&gt;0,$C$94&lt;&gt;"N/D")=TRUE,H95/$C$94,0)</f>
        <v>0.89594189734743301</v>
      </c>
    </row>
    <row r="96" spans="1:9" ht="15.75" x14ac:dyDescent="0.25">
      <c r="F96" s="130" t="s">
        <v>262</v>
      </c>
      <c r="G96" s="129"/>
      <c r="H96" s="11">
        <v>365844</v>
      </c>
      <c r="I96" s="12">
        <f t="shared" ref="I96:I109" si="3">IF(AND($C$94&gt;0,$C$94&lt;&gt;"N/D")=TRUE,H96/$C$94,0)</f>
        <v>0.65671363154143991</v>
      </c>
    </row>
    <row r="97" spans="1:9" ht="15.75" x14ac:dyDescent="0.25">
      <c r="F97" s="128" t="s">
        <v>265</v>
      </c>
      <c r="G97" s="129"/>
      <c r="H97" s="11">
        <v>229694</v>
      </c>
      <c r="I97" s="12">
        <f t="shared" si="3"/>
        <v>0.41231557954559733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232127</v>
      </c>
      <c r="I98" s="12">
        <f t="shared" si="3"/>
        <v>0.41668297183723074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76369</v>
      </c>
      <c r="I99" s="12">
        <f t="shared" si="3"/>
        <v>0.13708729219882854</v>
      </c>
    </row>
    <row r="100" spans="1:9" ht="15.75" x14ac:dyDescent="0.25">
      <c r="A100" s="43" t="s">
        <v>31</v>
      </c>
      <c r="B100" s="11">
        <v>375493</v>
      </c>
      <c r="C100" s="12">
        <f>IF(AND($C$94&gt;0,$C$94&lt;&gt;"N/D")=TRUE,B100/$C$94,0)</f>
        <v>0.67403421034208544</v>
      </c>
      <c r="F100" s="128" t="s">
        <v>268</v>
      </c>
      <c r="G100" s="129"/>
      <c r="H100" s="11">
        <v>101125</v>
      </c>
      <c r="I100" s="12">
        <f t="shared" si="3"/>
        <v>0.1815259126557443</v>
      </c>
    </row>
    <row r="101" spans="1:9" ht="15.75" x14ac:dyDescent="0.25">
      <c r="A101" s="43" t="s">
        <v>32</v>
      </c>
      <c r="B101" s="11">
        <v>49204</v>
      </c>
      <c r="C101" s="12">
        <f>IF(AND($C$94&gt;0,$C$94&lt;&gt;"N/D")=TRUE,B101/$C$94,0)</f>
        <v>8.8324361001861487E-2</v>
      </c>
      <c r="F101" s="128" t="s">
        <v>269</v>
      </c>
      <c r="G101" s="129"/>
      <c r="H101" s="11">
        <v>385991</v>
      </c>
      <c r="I101" s="12">
        <f t="shared" si="3"/>
        <v>0.69287879902994709</v>
      </c>
    </row>
    <row r="102" spans="1:9" ht="15.75" x14ac:dyDescent="0.25">
      <c r="A102" s="43" t="s">
        <v>33</v>
      </c>
      <c r="B102" s="11">
        <v>57115</v>
      </c>
      <c r="C102" s="12">
        <f>IF(AND($C$94&gt;0,$C$94&lt;&gt;"N/D")=TRUE,B102/$C$94,0)</f>
        <v>0.10252511744210467</v>
      </c>
      <c r="F102" s="128" t="s">
        <v>270</v>
      </c>
      <c r="G102" s="129"/>
      <c r="H102" s="11">
        <v>504755</v>
      </c>
      <c r="I102" s="12">
        <f t="shared" si="3"/>
        <v>0.90606785703387105</v>
      </c>
    </row>
    <row r="103" spans="1:9" ht="15.75" x14ac:dyDescent="0.25">
      <c r="A103" s="43" t="s">
        <v>34</v>
      </c>
      <c r="B103" s="11">
        <v>75271</v>
      </c>
      <c r="C103" s="12">
        <f>IF(AND($C$94&gt;0,$C$94&lt;&gt;"N/D")=TRUE,B103/$C$94,0)</f>
        <v>0.13511631121394838</v>
      </c>
      <c r="F103" s="128" t="s">
        <v>271</v>
      </c>
      <c r="G103" s="129"/>
      <c r="H103" s="11">
        <v>202271</v>
      </c>
      <c r="I103" s="12">
        <f t="shared" si="3"/>
        <v>0.36308952166912289</v>
      </c>
    </row>
    <row r="104" spans="1:9" ht="15.75" x14ac:dyDescent="0.25">
      <c r="F104" s="128" t="s">
        <v>272</v>
      </c>
      <c r="G104" s="129"/>
      <c r="H104" s="11">
        <v>233571</v>
      </c>
      <c r="I104" s="12">
        <f t="shared" si="3"/>
        <v>0.41927504519075254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494771</v>
      </c>
      <c r="I105" s="12">
        <f t="shared" si="3"/>
        <v>0.88814593157572574</v>
      </c>
    </row>
    <row r="106" spans="1:9" ht="15.75" x14ac:dyDescent="0.25">
      <c r="A106" s="40" t="s">
        <v>37</v>
      </c>
      <c r="B106" s="10"/>
      <c r="C106" s="16"/>
      <c r="D106" s="11">
        <v>555827</v>
      </c>
      <c r="F106" s="128" t="s">
        <v>264</v>
      </c>
      <c r="G106" s="129"/>
      <c r="H106" s="11">
        <v>304159</v>
      </c>
      <c r="I106" s="12">
        <f t="shared" si="3"/>
        <v>0.5459850686522475</v>
      </c>
    </row>
    <row r="107" spans="1:9" ht="15.75" x14ac:dyDescent="0.25">
      <c r="A107" s="44" t="s">
        <v>38</v>
      </c>
      <c r="B107" s="28"/>
      <c r="C107" s="45"/>
      <c r="D107" s="126">
        <v>52068.44</v>
      </c>
      <c r="F107" s="128" t="s">
        <v>274</v>
      </c>
      <c r="G107" s="129"/>
      <c r="H107" s="11">
        <v>220160</v>
      </c>
      <c r="I107" s="12">
        <f t="shared" si="3"/>
        <v>0.39520143317961598</v>
      </c>
    </row>
    <row r="108" spans="1:9" ht="15.75" x14ac:dyDescent="0.25">
      <c r="A108" s="26" t="s">
        <v>218</v>
      </c>
      <c r="B108" s="10"/>
      <c r="C108" s="16"/>
      <c r="D108" s="127">
        <v>14834.31</v>
      </c>
      <c r="F108" s="128" t="s">
        <v>275</v>
      </c>
      <c r="G108" s="129"/>
      <c r="H108" s="11">
        <v>89562</v>
      </c>
      <c r="I108" s="12">
        <f t="shared" si="3"/>
        <v>0.16076958011642789</v>
      </c>
    </row>
    <row r="109" spans="1:9" ht="15.75" x14ac:dyDescent="0.25">
      <c r="F109" s="128" t="s">
        <v>276</v>
      </c>
      <c r="G109" s="129"/>
      <c r="H109" s="11">
        <v>47584</v>
      </c>
      <c r="I109" s="12">
        <f t="shared" si="3"/>
        <v>8.5416356270071062E-2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94249</v>
      </c>
      <c r="C112" s="12">
        <f>IF(AND($D$106&gt;0,$D$106&lt;&gt;"N/D")=TRUE,B112/$D$106,0)</f>
        <v>0.1695653503698093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210704</v>
      </c>
      <c r="C113" s="12">
        <f t="shared" ref="C113:C118" si="4">IF(AND($D$106&gt;0,$D$106&lt;&gt;"N/D")=TRUE,B113/$D$106,0)</f>
        <v>0.37908198054430603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135387</v>
      </c>
      <c r="C114" s="12">
        <f t="shared" si="4"/>
        <v>0.24357758799050783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50469</v>
      </c>
      <c r="C115" s="12">
        <f t="shared" si="4"/>
        <v>9.0799835200521026E-2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36058</v>
      </c>
      <c r="C116" s="12">
        <f t="shared" si="4"/>
        <v>6.4872703197217843E-2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8002</v>
      </c>
      <c r="C117" s="12">
        <f t="shared" si="4"/>
        <v>1.4396565837931587E-2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20958</v>
      </c>
      <c r="C118" s="12">
        <f t="shared" si="4"/>
        <v>3.770597685970635E-2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1014103</v>
      </c>
      <c r="C135" s="133">
        <f>C136+C137</f>
        <v>1</v>
      </c>
      <c r="G135" s="49" t="s">
        <v>277</v>
      </c>
      <c r="H135" s="131">
        <f>SUM(H136:H138)</f>
        <v>579483</v>
      </c>
      <c r="I135" s="132">
        <f>SUM(I136:I138)</f>
        <v>0.99999999999999989</v>
      </c>
    </row>
    <row r="136" spans="1:9" ht="15.75" x14ac:dyDescent="0.25">
      <c r="A136" s="50" t="s">
        <v>75</v>
      </c>
      <c r="B136" s="11">
        <v>992416</v>
      </c>
      <c r="C136" s="24">
        <f>IF(AND($B$135&gt;0,$B$135&lt;&gt;"N/D")=TRUE,B136/$B$135,0)</f>
        <v>0.9786145983198945</v>
      </c>
      <c r="G136" s="50" t="s">
        <v>101</v>
      </c>
      <c r="H136" s="11">
        <v>290628</v>
      </c>
      <c r="I136" s="24">
        <f>IF(H135&gt;0,H136/$H$135,0)</f>
        <v>0.50152981191855495</v>
      </c>
    </row>
    <row r="137" spans="1:9" ht="15.75" x14ac:dyDescent="0.25">
      <c r="A137" s="50" t="s">
        <v>76</v>
      </c>
      <c r="B137" s="11">
        <v>21687</v>
      </c>
      <c r="C137" s="24">
        <f>IF(AND($B$135&gt;0,$B$135&lt;&gt;"N/D")=TRUE,B137/$B$135,0)</f>
        <v>2.1385401680105474E-2</v>
      </c>
      <c r="G137" s="50" t="s">
        <v>278</v>
      </c>
      <c r="H137" s="11">
        <v>179484</v>
      </c>
      <c r="I137" s="24">
        <f>IF(H136&gt;0,H137/$H$135,0)</f>
        <v>0.30973126045112626</v>
      </c>
    </row>
    <row r="138" spans="1:9" ht="15.75" x14ac:dyDescent="0.25">
      <c r="G138" s="50" t="s">
        <v>279</v>
      </c>
      <c r="H138" s="11">
        <v>109371</v>
      </c>
      <c r="I138" s="24">
        <f>IF(H137&gt;0,H138/$H$135,0)</f>
        <v>0.18873892763031874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128061</v>
      </c>
      <c r="C141" s="24">
        <f t="shared" ref="C141:C146" si="6">IF(AND($B$136&gt;0,$B$136&lt;&gt;"N/D")=TRUE,B141/$B$136,0)</f>
        <v>0.12903963660400478</v>
      </c>
      <c r="G141" s="26" t="s">
        <v>281</v>
      </c>
      <c r="H141" s="119">
        <v>533016</v>
      </c>
      <c r="I141" s="114">
        <f t="shared" ref="I141:I148" si="7">IF($B$58&gt;0,H141/$B$58,0)</f>
        <v>0.27246016475933238</v>
      </c>
    </row>
    <row r="142" spans="1:9" ht="15.75" x14ac:dyDescent="0.25">
      <c r="A142" s="43" t="s">
        <v>51</v>
      </c>
      <c r="B142" s="11">
        <v>605906</v>
      </c>
      <c r="C142" s="24">
        <f t="shared" si="6"/>
        <v>0.61053630735498021</v>
      </c>
      <c r="G142" s="116" t="s">
        <v>282</v>
      </c>
      <c r="H142" s="118">
        <f>SUM(H143:H148)</f>
        <v>1423292</v>
      </c>
      <c r="I142" s="121">
        <f t="shared" si="7"/>
        <v>0.72753983524066768</v>
      </c>
    </row>
    <row r="143" spans="1:9" ht="15.75" x14ac:dyDescent="0.25">
      <c r="A143" s="43" t="s">
        <v>52</v>
      </c>
      <c r="B143" s="11">
        <v>119535</v>
      </c>
      <c r="C143" s="24">
        <f t="shared" si="6"/>
        <v>0.12044848128204301</v>
      </c>
      <c r="G143" s="26" t="s">
        <v>288</v>
      </c>
      <c r="H143" s="119">
        <v>30851</v>
      </c>
      <c r="I143" s="114">
        <f t="shared" si="7"/>
        <v>1.5770011675053212E-2</v>
      </c>
    </row>
    <row r="144" spans="1:9" ht="15.75" x14ac:dyDescent="0.25">
      <c r="A144" s="43" t="s">
        <v>53</v>
      </c>
      <c r="B144" s="11">
        <v>138914</v>
      </c>
      <c r="C144" s="24">
        <f t="shared" si="6"/>
        <v>0.13997557475897204</v>
      </c>
      <c r="G144" s="26" t="s">
        <v>283</v>
      </c>
      <c r="H144" s="119">
        <v>609229</v>
      </c>
      <c r="I144" s="114">
        <f t="shared" si="7"/>
        <v>0.31141773176820831</v>
      </c>
    </row>
    <row r="145" spans="1:9" ht="15.75" x14ac:dyDescent="0.25">
      <c r="A145" s="25" t="s">
        <v>14</v>
      </c>
      <c r="B145" s="31">
        <v>561994</v>
      </c>
      <c r="C145" s="32">
        <f t="shared" si="6"/>
        <v>0.56628873375681166</v>
      </c>
      <c r="D145" s="52"/>
      <c r="G145" s="26" t="s">
        <v>284</v>
      </c>
      <c r="H145" s="119">
        <v>150972</v>
      </c>
      <c r="I145" s="114">
        <f t="shared" si="7"/>
        <v>7.7171897267710399E-2</v>
      </c>
    </row>
    <row r="146" spans="1:9" ht="15.75" x14ac:dyDescent="0.25">
      <c r="A146" s="25" t="s">
        <v>15</v>
      </c>
      <c r="B146" s="31">
        <v>430422</v>
      </c>
      <c r="C146" s="32">
        <f t="shared" si="6"/>
        <v>0.43371126624318834</v>
      </c>
      <c r="G146" s="26" t="s">
        <v>285</v>
      </c>
      <c r="H146" s="119">
        <v>11564</v>
      </c>
      <c r="I146" s="114">
        <f t="shared" si="7"/>
        <v>5.9111346475094924E-3</v>
      </c>
    </row>
    <row r="147" spans="1:9" x14ac:dyDescent="0.2">
      <c r="G147" s="26" t="s">
        <v>286</v>
      </c>
      <c r="H147" s="119">
        <v>614520</v>
      </c>
      <c r="I147" s="114">
        <f t="shared" si="7"/>
        <v>0.31412231611791191</v>
      </c>
    </row>
    <row r="148" spans="1:9" x14ac:dyDescent="0.2">
      <c r="G148" s="26" t="s">
        <v>287</v>
      </c>
      <c r="H148" s="119">
        <v>6156</v>
      </c>
      <c r="I148" s="114">
        <f t="shared" si="7"/>
        <v>3.146743764274337E-3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8356.98</v>
      </c>
      <c r="E162" s="24">
        <f>IF(AND($D$107&gt;0,$D$107&lt;&gt;"N/D")=TRUE,D162/$D$107,0)</f>
        <v>0.16049991127062765</v>
      </c>
    </row>
    <row r="163" spans="1:9" ht="15.75" x14ac:dyDescent="0.2">
      <c r="A163" s="56" t="s">
        <v>55</v>
      </c>
      <c r="B163" s="28"/>
      <c r="C163" s="45"/>
      <c r="D163" s="57">
        <v>2551.35</v>
      </c>
      <c r="E163" s="23">
        <f t="shared" ref="E163:E173" si="8">IF(AND($D$107&gt;0,$D$107&lt;&gt;"N/D")=TRUE,D163/$D$107,0)</f>
        <v>4.8999931628449012E-2</v>
      </c>
    </row>
    <row r="164" spans="1:9" ht="15.75" x14ac:dyDescent="0.2">
      <c r="A164" s="51" t="s">
        <v>56</v>
      </c>
      <c r="B164" s="10"/>
      <c r="C164" s="16"/>
      <c r="D164" s="55">
        <v>4691.37</v>
      </c>
      <c r="E164" s="24">
        <f t="shared" si="8"/>
        <v>9.010006829472901E-2</v>
      </c>
    </row>
    <row r="165" spans="1:9" ht="15.75" x14ac:dyDescent="0.2">
      <c r="A165" s="56" t="s">
        <v>57</v>
      </c>
      <c r="B165" s="28"/>
      <c r="C165" s="45"/>
      <c r="D165" s="57">
        <v>2488.87</v>
      </c>
      <c r="E165" s="23">
        <f t="shared" si="8"/>
        <v>4.7799972497735668E-2</v>
      </c>
    </row>
    <row r="166" spans="1:9" ht="15.75" x14ac:dyDescent="0.2">
      <c r="A166" s="51" t="s">
        <v>58</v>
      </c>
      <c r="B166" s="10"/>
      <c r="C166" s="16"/>
      <c r="D166" s="55">
        <v>1140.3</v>
      </c>
      <c r="E166" s="24">
        <f t="shared" si="8"/>
        <v>2.1900022355192509E-2</v>
      </c>
    </row>
    <row r="167" spans="1:9" ht="15.75" x14ac:dyDescent="0.2">
      <c r="A167" s="56" t="s">
        <v>59</v>
      </c>
      <c r="B167" s="28"/>
      <c r="C167" s="45"/>
      <c r="D167" s="57">
        <v>5836.87</v>
      </c>
      <c r="E167" s="23">
        <f t="shared" si="8"/>
        <v>0.11209995920753531</v>
      </c>
    </row>
    <row r="168" spans="1:9" ht="15.75" x14ac:dyDescent="0.2">
      <c r="A168" s="51" t="s">
        <v>63</v>
      </c>
      <c r="B168" s="10"/>
      <c r="C168" s="16"/>
      <c r="D168" s="55">
        <v>4800.71</v>
      </c>
      <c r="E168" s="24">
        <f t="shared" si="8"/>
        <v>9.2199996773477372E-2</v>
      </c>
    </row>
    <row r="169" spans="1:9" ht="15.75" x14ac:dyDescent="0.2">
      <c r="A169" s="56" t="s">
        <v>64</v>
      </c>
      <c r="B169" s="28"/>
      <c r="C169" s="45"/>
      <c r="D169" s="57">
        <v>2520.11</v>
      </c>
      <c r="E169" s="23">
        <f t="shared" si="8"/>
        <v>4.8399952063092347E-2</v>
      </c>
    </row>
    <row r="170" spans="1:9" ht="15.75" x14ac:dyDescent="0.2">
      <c r="A170" s="51" t="s">
        <v>65</v>
      </c>
      <c r="B170" s="10"/>
      <c r="C170" s="16"/>
      <c r="D170" s="55">
        <v>4066.55</v>
      </c>
      <c r="E170" s="24">
        <f t="shared" si="8"/>
        <v>7.8100092877758584E-2</v>
      </c>
    </row>
    <row r="171" spans="1:9" ht="15.75" x14ac:dyDescent="0.2">
      <c r="A171" s="56" t="s">
        <v>66</v>
      </c>
      <c r="B171" s="28"/>
      <c r="C171" s="45"/>
      <c r="D171" s="57">
        <v>2363.91</v>
      </c>
      <c r="E171" s="23">
        <f t="shared" si="8"/>
        <v>4.5400054236308975E-2</v>
      </c>
    </row>
    <row r="172" spans="1:9" ht="15.75" x14ac:dyDescent="0.2">
      <c r="A172" s="51" t="s">
        <v>67</v>
      </c>
      <c r="B172" s="10"/>
      <c r="C172" s="16"/>
      <c r="D172" s="55">
        <v>775.82</v>
      </c>
      <c r="E172" s="24">
        <f t="shared" si="8"/>
        <v>1.4900004686140011E-2</v>
      </c>
    </row>
    <row r="173" spans="1:9" ht="15.75" x14ac:dyDescent="0.2">
      <c r="A173" s="56" t="s">
        <v>68</v>
      </c>
      <c r="B173" s="28"/>
      <c r="C173" s="45"/>
      <c r="D173" s="57">
        <v>12475.6</v>
      </c>
      <c r="E173" s="23">
        <f t="shared" si="8"/>
        <v>0.23960003410895353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90169</v>
      </c>
      <c r="E177" s="78">
        <v>110424</v>
      </c>
      <c r="F177" s="79">
        <v>6381</v>
      </c>
      <c r="G177" s="79">
        <v>2258133.15</v>
      </c>
      <c r="H177" s="80">
        <v>1.1734</v>
      </c>
    </row>
    <row r="178" spans="1:8" x14ac:dyDescent="0.2">
      <c r="A178" s="214" t="s">
        <v>195</v>
      </c>
      <c r="B178" s="215"/>
      <c r="C178" s="216"/>
      <c r="D178" s="58">
        <v>303</v>
      </c>
      <c r="E178" s="58">
        <v>126</v>
      </c>
      <c r="F178" s="59">
        <v>1255</v>
      </c>
      <c r="G178" s="59">
        <v>201077.35</v>
      </c>
      <c r="H178" s="76">
        <v>0.29899999999999999</v>
      </c>
    </row>
    <row r="179" spans="1:8" ht="15" customHeight="1" x14ac:dyDescent="0.2">
      <c r="A179" s="225" t="s">
        <v>196</v>
      </c>
      <c r="B179" s="226"/>
      <c r="C179" s="227"/>
      <c r="D179" s="60">
        <v>26</v>
      </c>
      <c r="E179" s="60">
        <v>176</v>
      </c>
      <c r="F179" s="61">
        <v>4515</v>
      </c>
      <c r="G179" s="61">
        <v>4248773.8</v>
      </c>
      <c r="H179" s="77">
        <v>0.121</v>
      </c>
    </row>
    <row r="180" spans="1:8" ht="15" customHeight="1" x14ac:dyDescent="0.2">
      <c r="A180" s="214" t="s">
        <v>197</v>
      </c>
      <c r="B180" s="215"/>
      <c r="C180" s="216"/>
      <c r="D180" s="58">
        <v>123</v>
      </c>
      <c r="E180" s="58">
        <v>951</v>
      </c>
      <c r="F180" s="59">
        <v>7320</v>
      </c>
      <c r="G180" s="59">
        <v>3945589.11</v>
      </c>
      <c r="H180" s="76">
        <v>0.45860000000000001</v>
      </c>
    </row>
    <row r="181" spans="1:8" ht="15" customHeight="1" x14ac:dyDescent="0.2">
      <c r="A181" s="225" t="s">
        <v>93</v>
      </c>
      <c r="B181" s="226"/>
      <c r="C181" s="227"/>
      <c r="D181" s="60">
        <v>8962</v>
      </c>
      <c r="E181" s="60">
        <v>23600</v>
      </c>
      <c r="F181" s="61">
        <v>12787</v>
      </c>
      <c r="G181" s="61">
        <v>15111178.210000001</v>
      </c>
      <c r="H181" s="77">
        <v>0.69379999999999997</v>
      </c>
    </row>
    <row r="182" spans="1:8" ht="15" customHeight="1" x14ac:dyDescent="0.2">
      <c r="A182" s="214" t="s">
        <v>92</v>
      </c>
      <c r="B182" s="215"/>
      <c r="C182" s="216"/>
      <c r="D182" s="58">
        <v>170</v>
      </c>
      <c r="E182" s="58">
        <v>2259</v>
      </c>
      <c r="F182" s="59">
        <v>4509</v>
      </c>
      <c r="G182" s="59">
        <v>10231268.619999999</v>
      </c>
      <c r="H182" s="76">
        <v>0.27479999999999999</v>
      </c>
    </row>
    <row r="183" spans="1:8" ht="15" customHeight="1" x14ac:dyDescent="0.2">
      <c r="A183" s="225" t="s">
        <v>94</v>
      </c>
      <c r="B183" s="226"/>
      <c r="C183" s="227"/>
      <c r="D183" s="60">
        <v>1958</v>
      </c>
      <c r="E183" s="60">
        <v>7024</v>
      </c>
      <c r="F183" s="61">
        <v>8394</v>
      </c>
      <c r="G183" s="61">
        <v>4105676.32</v>
      </c>
      <c r="H183" s="77">
        <v>0.5363</v>
      </c>
    </row>
    <row r="184" spans="1:8" ht="15" customHeight="1" x14ac:dyDescent="0.2">
      <c r="A184" s="214" t="s">
        <v>95</v>
      </c>
      <c r="B184" s="215"/>
      <c r="C184" s="216"/>
      <c r="D184" s="58">
        <v>41787</v>
      </c>
      <c r="E184" s="58">
        <v>19250</v>
      </c>
      <c r="F184" s="59">
        <v>3170</v>
      </c>
      <c r="G184" s="59">
        <v>366615.67</v>
      </c>
      <c r="H184" s="76">
        <v>1.8947000000000001</v>
      </c>
    </row>
    <row r="185" spans="1:8" ht="15" customHeight="1" x14ac:dyDescent="0.2">
      <c r="A185" s="225" t="s">
        <v>199</v>
      </c>
      <c r="B185" s="226"/>
      <c r="C185" s="227"/>
      <c r="D185" s="60">
        <v>12806</v>
      </c>
      <c r="E185" s="60">
        <v>12285</v>
      </c>
      <c r="F185" s="61">
        <v>3018</v>
      </c>
      <c r="G185" s="61">
        <v>411411.34</v>
      </c>
      <c r="H185" s="77">
        <v>1.8092999999999999</v>
      </c>
    </row>
    <row r="186" spans="1:8" ht="15" customHeight="1" x14ac:dyDescent="0.2">
      <c r="A186" s="214" t="s">
        <v>200</v>
      </c>
      <c r="B186" s="215"/>
      <c r="C186" s="216"/>
      <c r="D186" s="58">
        <v>1988</v>
      </c>
      <c r="E186" s="58">
        <v>10372</v>
      </c>
      <c r="F186" s="59">
        <v>4108</v>
      </c>
      <c r="G186" s="59">
        <v>1462680.83</v>
      </c>
      <c r="H186" s="76">
        <v>1.3018000000000001</v>
      </c>
    </row>
    <row r="187" spans="1:8" ht="15" customHeight="1" x14ac:dyDescent="0.2">
      <c r="A187" s="225" t="s">
        <v>96</v>
      </c>
      <c r="B187" s="226"/>
      <c r="C187" s="227"/>
      <c r="D187" s="60">
        <v>0</v>
      </c>
      <c r="E187" s="60">
        <v>0</v>
      </c>
      <c r="F187" s="61">
        <v>0</v>
      </c>
      <c r="G187" s="61">
        <v>0</v>
      </c>
      <c r="H187" s="77">
        <v>-1</v>
      </c>
    </row>
    <row r="188" spans="1:8" ht="15" customHeight="1" x14ac:dyDescent="0.2">
      <c r="A188" s="214" t="s">
        <v>201</v>
      </c>
      <c r="B188" s="215"/>
      <c r="C188" s="216"/>
      <c r="D188" s="58">
        <v>1175</v>
      </c>
      <c r="E188" s="58">
        <v>10395</v>
      </c>
      <c r="F188" s="59">
        <v>3262</v>
      </c>
      <c r="G188" s="59">
        <v>2494642.77</v>
      </c>
      <c r="H188" s="76">
        <v>3.7553000000000001</v>
      </c>
    </row>
    <row r="189" spans="1:8" ht="15" customHeight="1" x14ac:dyDescent="0.2">
      <c r="A189" s="225" t="s">
        <v>202</v>
      </c>
      <c r="B189" s="226"/>
      <c r="C189" s="227"/>
      <c r="D189" s="60">
        <v>1139</v>
      </c>
      <c r="E189" s="60">
        <v>1048</v>
      </c>
      <c r="F189" s="61">
        <v>3492</v>
      </c>
      <c r="G189" s="61">
        <v>721039.77</v>
      </c>
      <c r="H189" s="77">
        <v>1.0232000000000001</v>
      </c>
    </row>
    <row r="190" spans="1:8" ht="15" customHeight="1" x14ac:dyDescent="0.2">
      <c r="A190" s="214" t="s">
        <v>203</v>
      </c>
      <c r="B190" s="215"/>
      <c r="C190" s="216"/>
      <c r="D190" s="58">
        <v>357</v>
      </c>
      <c r="E190" s="58">
        <v>3597</v>
      </c>
      <c r="F190" s="59">
        <v>9213</v>
      </c>
      <c r="G190" s="59">
        <v>10661197.84</v>
      </c>
      <c r="H190" s="76">
        <v>2.3711000000000002</v>
      </c>
    </row>
    <row r="191" spans="1:8" ht="15" customHeight="1" x14ac:dyDescent="0.2">
      <c r="A191" s="225" t="s">
        <v>204</v>
      </c>
      <c r="B191" s="226"/>
      <c r="C191" s="227"/>
      <c r="D191" s="60">
        <v>139</v>
      </c>
      <c r="E191" s="60">
        <v>1893</v>
      </c>
      <c r="F191" s="61">
        <v>12368</v>
      </c>
      <c r="G191" s="61">
        <v>36057533.560000002</v>
      </c>
      <c r="H191" s="77">
        <v>1.2945</v>
      </c>
    </row>
    <row r="192" spans="1:8" ht="15" customHeight="1" x14ac:dyDescent="0.2">
      <c r="A192" s="214" t="s">
        <v>205</v>
      </c>
      <c r="B192" s="215"/>
      <c r="C192" s="216"/>
      <c r="D192" s="58">
        <v>1056</v>
      </c>
      <c r="E192" s="58">
        <v>1120</v>
      </c>
      <c r="F192" s="59">
        <v>4232</v>
      </c>
      <c r="G192" s="59">
        <v>612223.07999999996</v>
      </c>
      <c r="H192" s="76">
        <v>0.82410000000000005</v>
      </c>
    </row>
    <row r="193" spans="1:9" ht="15" customHeight="1" x14ac:dyDescent="0.2">
      <c r="A193" s="225" t="s">
        <v>206</v>
      </c>
      <c r="B193" s="226"/>
      <c r="C193" s="227"/>
      <c r="D193" s="60">
        <v>1284</v>
      </c>
      <c r="E193" s="60">
        <v>1793</v>
      </c>
      <c r="F193" s="61">
        <v>3844</v>
      </c>
      <c r="G193" s="61">
        <v>405357.96</v>
      </c>
      <c r="H193" s="77">
        <v>2.0034000000000001</v>
      </c>
    </row>
    <row r="194" spans="1:9" ht="15" customHeight="1" x14ac:dyDescent="0.2">
      <c r="A194" s="214" t="s">
        <v>207</v>
      </c>
      <c r="B194" s="215"/>
      <c r="C194" s="216"/>
      <c r="D194" s="58">
        <v>3397</v>
      </c>
      <c r="E194" s="58">
        <v>4876</v>
      </c>
      <c r="F194" s="59">
        <v>4612</v>
      </c>
      <c r="G194" s="59">
        <v>848252.47</v>
      </c>
      <c r="H194" s="76">
        <v>4.4664000000000001</v>
      </c>
    </row>
    <row r="195" spans="1:9" ht="15" customHeight="1" x14ac:dyDescent="0.2">
      <c r="A195" s="225" t="s">
        <v>208</v>
      </c>
      <c r="B195" s="226"/>
      <c r="C195" s="227"/>
      <c r="D195" s="60">
        <v>187</v>
      </c>
      <c r="E195" s="60">
        <v>5744</v>
      </c>
      <c r="F195" s="61">
        <v>7877</v>
      </c>
      <c r="G195" s="61">
        <v>75585821.319999993</v>
      </c>
      <c r="H195" s="77">
        <v>0.13289999999999999</v>
      </c>
    </row>
    <row r="196" spans="1:9" ht="15" customHeight="1" x14ac:dyDescent="0.2">
      <c r="A196" s="214" t="s">
        <v>97</v>
      </c>
      <c r="B196" s="215"/>
      <c r="C196" s="216"/>
      <c r="D196" s="58">
        <v>13312</v>
      </c>
      <c r="E196" s="58">
        <v>3915</v>
      </c>
      <c r="F196" s="59">
        <v>2962</v>
      </c>
      <c r="G196" s="59">
        <v>263117.59999999998</v>
      </c>
      <c r="H196" s="76">
        <v>0.68310000000000004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506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12483.6</v>
      </c>
      <c r="E205" s="182">
        <v>12790.37</v>
      </c>
      <c r="F205" s="182">
        <v>13035.56</v>
      </c>
      <c r="G205" s="182">
        <v>13393.3</v>
      </c>
      <c r="H205" s="182">
        <v>11708.24</v>
      </c>
      <c r="I205" s="182">
        <v>11950.54</v>
      </c>
    </row>
    <row r="206" spans="1:9" ht="15" customHeight="1" x14ac:dyDescent="0.2">
      <c r="A206" s="214" t="s">
        <v>383</v>
      </c>
      <c r="B206" s="215"/>
      <c r="C206" s="216"/>
      <c r="D206" s="183">
        <v>5601.5</v>
      </c>
      <c r="E206" s="183">
        <v>9106.58</v>
      </c>
      <c r="F206" s="183">
        <v>5853.52</v>
      </c>
      <c r="G206" s="183">
        <v>9797.0300000000007</v>
      </c>
      <c r="H206" s="183">
        <v>5161.92</v>
      </c>
      <c r="I206" s="183">
        <v>7975.07</v>
      </c>
    </row>
    <row r="207" spans="1:9" ht="15" customHeight="1" x14ac:dyDescent="0.2">
      <c r="A207" s="225" t="s">
        <v>384</v>
      </c>
      <c r="B207" s="226"/>
      <c r="C207" s="227"/>
      <c r="D207" s="184">
        <v>8576.7900000000009</v>
      </c>
      <c r="E207" s="184">
        <v>8576.7900000000009</v>
      </c>
      <c r="F207" s="184">
        <v>7737.31</v>
      </c>
      <c r="G207" s="184">
        <v>7737.31</v>
      </c>
      <c r="H207" s="184">
        <v>11689.88</v>
      </c>
      <c r="I207" s="184">
        <v>11689.88</v>
      </c>
    </row>
    <row r="208" spans="1:9" ht="15" customHeight="1" x14ac:dyDescent="0.2">
      <c r="A208" s="214" t="s">
        <v>385</v>
      </c>
      <c r="B208" s="215"/>
      <c r="C208" s="216"/>
      <c r="D208" s="183">
        <v>15568.04</v>
      </c>
      <c r="E208" s="183">
        <v>15567.97</v>
      </c>
      <c r="F208" s="183">
        <v>17630.580000000002</v>
      </c>
      <c r="G208" s="183">
        <v>17630.62</v>
      </c>
      <c r="H208" s="183">
        <v>11933.77</v>
      </c>
      <c r="I208" s="183">
        <v>11933.77</v>
      </c>
    </row>
    <row r="209" spans="1:9" ht="15" customHeight="1" x14ac:dyDescent="0.2">
      <c r="A209" s="225" t="s">
        <v>386</v>
      </c>
      <c r="B209" s="226"/>
      <c r="C209" s="227"/>
      <c r="D209" s="184">
        <v>8539.9599999999991</v>
      </c>
      <c r="E209" s="184">
        <v>8539.9599999999991</v>
      </c>
      <c r="F209" s="184">
        <v>8536.58</v>
      </c>
      <c r="G209" s="184">
        <v>8536.58</v>
      </c>
      <c r="H209" s="184">
        <v>8553.61</v>
      </c>
      <c r="I209" s="184">
        <v>8553.61</v>
      </c>
    </row>
    <row r="210" spans="1:9" ht="15" customHeight="1" x14ac:dyDescent="0.2">
      <c r="A210" s="214" t="s">
        <v>387</v>
      </c>
      <c r="B210" s="215"/>
      <c r="C210" s="216"/>
      <c r="D210" s="183">
        <v>26805.19</v>
      </c>
      <c r="E210" s="183">
        <v>26805.19</v>
      </c>
      <c r="F210" s="183">
        <v>26474.45</v>
      </c>
      <c r="G210" s="183">
        <v>26474.45</v>
      </c>
      <c r="H210" s="183">
        <v>27601.42</v>
      </c>
      <c r="I210" s="183">
        <v>27601.42</v>
      </c>
    </row>
    <row r="211" spans="1:9" ht="15" customHeight="1" x14ac:dyDescent="0.2">
      <c r="A211" s="225" t="s">
        <v>388</v>
      </c>
      <c r="B211" s="226"/>
      <c r="C211" s="227"/>
      <c r="D211" s="184">
        <v>10554.72</v>
      </c>
      <c r="E211" s="184">
        <v>10554.72</v>
      </c>
      <c r="F211" s="184">
        <v>11337.17</v>
      </c>
      <c r="G211" s="184">
        <v>11337.17</v>
      </c>
      <c r="H211" s="184">
        <v>9484.86</v>
      </c>
      <c r="I211" s="184">
        <v>9484.86</v>
      </c>
    </row>
    <row r="212" spans="1:9" ht="15" customHeight="1" x14ac:dyDescent="0.2">
      <c r="A212" s="214" t="s">
        <v>389</v>
      </c>
      <c r="B212" s="215"/>
      <c r="C212" s="216"/>
      <c r="D212" s="183">
        <v>14399.49</v>
      </c>
      <c r="E212" s="183">
        <v>14399.49</v>
      </c>
      <c r="F212" s="183">
        <v>14765.77</v>
      </c>
      <c r="G212" s="183">
        <v>14765.77</v>
      </c>
      <c r="H212" s="183">
        <v>12965.82</v>
      </c>
      <c r="I212" s="183">
        <v>12965.82</v>
      </c>
    </row>
    <row r="213" spans="1:9" ht="15" customHeight="1" x14ac:dyDescent="0.2">
      <c r="A213" s="225" t="s">
        <v>390</v>
      </c>
      <c r="B213" s="226"/>
      <c r="C213" s="227"/>
      <c r="D213" s="184">
        <v>9581.75</v>
      </c>
      <c r="E213" s="184">
        <v>9581.75</v>
      </c>
      <c r="F213" s="184">
        <v>9520.2999999999993</v>
      </c>
      <c r="G213" s="184">
        <v>9520.2999999999993</v>
      </c>
      <c r="H213" s="184">
        <v>9665.58</v>
      </c>
      <c r="I213" s="184">
        <v>9665.58</v>
      </c>
    </row>
    <row r="214" spans="1:9" ht="15" customHeight="1" x14ac:dyDescent="0.2">
      <c r="A214" s="214" t="s">
        <v>391</v>
      </c>
      <c r="B214" s="215"/>
      <c r="C214" s="216"/>
      <c r="D214" s="183">
        <v>16680.28</v>
      </c>
      <c r="E214" s="183">
        <v>16680.28</v>
      </c>
      <c r="F214" s="183">
        <v>17798.23</v>
      </c>
      <c r="G214" s="183">
        <v>17798.23</v>
      </c>
      <c r="H214" s="183">
        <v>15883.15</v>
      </c>
      <c r="I214" s="183">
        <v>15883.15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507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214597</v>
      </c>
      <c r="E220" s="58">
        <v>184376</v>
      </c>
      <c r="F220" s="58">
        <v>125358</v>
      </c>
      <c r="G220" s="58">
        <v>105556</v>
      </c>
      <c r="H220" s="58">
        <v>89239</v>
      </c>
      <c r="I220" s="58">
        <v>78820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1</v>
      </c>
      <c r="E222" s="58">
        <v>1</v>
      </c>
      <c r="F222" s="58">
        <v>0</v>
      </c>
      <c r="G222" s="58">
        <v>0</v>
      </c>
      <c r="H222" s="58">
        <v>1</v>
      </c>
      <c r="I222" s="58">
        <v>1</v>
      </c>
    </row>
    <row r="223" spans="1:9" ht="15" customHeight="1" x14ac:dyDescent="0.2">
      <c r="A223" s="208" t="s">
        <v>403</v>
      </c>
      <c r="B223" s="209"/>
      <c r="C223" s="209"/>
      <c r="D223" s="181">
        <v>3095</v>
      </c>
      <c r="E223" s="58">
        <v>2434</v>
      </c>
      <c r="F223" s="58">
        <v>2037</v>
      </c>
      <c r="G223" s="58">
        <v>1554</v>
      </c>
      <c r="H223" s="58">
        <v>1058</v>
      </c>
      <c r="I223" s="58">
        <v>880</v>
      </c>
    </row>
    <row r="224" spans="1:9" ht="15" customHeight="1" x14ac:dyDescent="0.2">
      <c r="A224" s="208" t="s">
        <v>404</v>
      </c>
      <c r="B224" s="209"/>
      <c r="C224" s="209"/>
      <c r="D224" s="181">
        <v>53080</v>
      </c>
      <c r="E224" s="58">
        <v>43394</v>
      </c>
      <c r="F224" s="58">
        <v>31376</v>
      </c>
      <c r="G224" s="58">
        <v>25109</v>
      </c>
      <c r="H224" s="58">
        <v>21704</v>
      </c>
      <c r="I224" s="58">
        <v>18285</v>
      </c>
    </row>
    <row r="225" spans="1:9" ht="15" customHeight="1" x14ac:dyDescent="0.2">
      <c r="A225" s="208" t="s">
        <v>405</v>
      </c>
      <c r="B225" s="209"/>
      <c r="C225" s="209"/>
      <c r="D225" s="181">
        <v>64186</v>
      </c>
      <c r="E225" s="58">
        <v>54568</v>
      </c>
      <c r="F225" s="58">
        <v>36854</v>
      </c>
      <c r="G225" s="58">
        <v>30665</v>
      </c>
      <c r="H225" s="58">
        <v>27332</v>
      </c>
      <c r="I225" s="58">
        <v>23903</v>
      </c>
    </row>
    <row r="226" spans="1:9" ht="15" customHeight="1" x14ac:dyDescent="0.2">
      <c r="A226" s="208" t="s">
        <v>406</v>
      </c>
      <c r="B226" s="209"/>
      <c r="C226" s="209"/>
      <c r="D226" s="181">
        <v>51988</v>
      </c>
      <c r="E226" s="58">
        <v>45647</v>
      </c>
      <c r="F226" s="58">
        <v>29470</v>
      </c>
      <c r="G226" s="58">
        <v>25457</v>
      </c>
      <c r="H226" s="58">
        <v>22518</v>
      </c>
      <c r="I226" s="58">
        <v>20190</v>
      </c>
    </row>
    <row r="227" spans="1:9" ht="15" customHeight="1" x14ac:dyDescent="0.2">
      <c r="A227" s="208" t="s">
        <v>407</v>
      </c>
      <c r="B227" s="209"/>
      <c r="C227" s="209"/>
      <c r="D227" s="181">
        <v>34482</v>
      </c>
      <c r="E227" s="58">
        <v>31236</v>
      </c>
      <c r="F227" s="58">
        <v>20454</v>
      </c>
      <c r="G227" s="58">
        <v>18150</v>
      </c>
      <c r="H227" s="58">
        <v>14028</v>
      </c>
      <c r="I227" s="58">
        <v>13086</v>
      </c>
    </row>
    <row r="228" spans="1:9" ht="15" customHeight="1" x14ac:dyDescent="0.2">
      <c r="A228" s="208" t="s">
        <v>408</v>
      </c>
      <c r="B228" s="209"/>
      <c r="C228" s="209"/>
      <c r="D228" s="181">
        <v>6844</v>
      </c>
      <c r="E228" s="58">
        <v>6255</v>
      </c>
      <c r="F228" s="58">
        <v>4507</v>
      </c>
      <c r="G228" s="58">
        <v>4028</v>
      </c>
      <c r="H228" s="58">
        <v>2337</v>
      </c>
      <c r="I228" s="58">
        <v>2227</v>
      </c>
    </row>
    <row r="229" spans="1:9" ht="15" customHeight="1" x14ac:dyDescent="0.2">
      <c r="A229" s="208" t="s">
        <v>409</v>
      </c>
      <c r="B229" s="209"/>
      <c r="C229" s="209"/>
      <c r="D229" s="181">
        <v>921</v>
      </c>
      <c r="E229" s="58">
        <v>841</v>
      </c>
      <c r="F229" s="58">
        <v>660</v>
      </c>
      <c r="G229" s="58">
        <v>593</v>
      </c>
      <c r="H229" s="58">
        <v>261</v>
      </c>
      <c r="I229" s="58">
        <v>248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313</v>
      </c>
      <c r="E231" s="58">
        <v>280</v>
      </c>
      <c r="F231" s="58">
        <v>111</v>
      </c>
      <c r="G231" s="58">
        <v>96</v>
      </c>
      <c r="H231" s="58">
        <v>202</v>
      </c>
      <c r="I231" s="58">
        <v>184</v>
      </c>
    </row>
    <row r="232" spans="1:9" ht="15" customHeight="1" x14ac:dyDescent="0.2">
      <c r="A232" s="208" t="s">
        <v>412</v>
      </c>
      <c r="B232" s="209"/>
      <c r="C232" s="209"/>
      <c r="D232" s="181">
        <v>129533</v>
      </c>
      <c r="E232" s="58">
        <v>109407</v>
      </c>
      <c r="F232" s="58">
        <v>72780</v>
      </c>
      <c r="G232" s="58">
        <v>59890</v>
      </c>
      <c r="H232" s="58">
        <v>56753</v>
      </c>
      <c r="I232" s="58">
        <v>49517</v>
      </c>
    </row>
    <row r="233" spans="1:9" ht="15" customHeight="1" x14ac:dyDescent="0.2">
      <c r="A233" s="208" t="s">
        <v>413</v>
      </c>
      <c r="B233" s="209"/>
      <c r="C233" s="209"/>
      <c r="D233" s="181">
        <v>59272</v>
      </c>
      <c r="E233" s="58">
        <v>51357</v>
      </c>
      <c r="F233" s="58">
        <v>35722</v>
      </c>
      <c r="G233" s="58">
        <v>30270</v>
      </c>
      <c r="H233" s="58">
        <v>23550</v>
      </c>
      <c r="I233" s="58">
        <v>21087</v>
      </c>
    </row>
    <row r="234" spans="1:9" ht="15" customHeight="1" x14ac:dyDescent="0.2">
      <c r="A234" s="208" t="s">
        <v>414</v>
      </c>
      <c r="B234" s="209"/>
      <c r="C234" s="209"/>
      <c r="D234" s="181">
        <v>16724</v>
      </c>
      <c r="E234" s="58">
        <v>14882</v>
      </c>
      <c r="F234" s="58">
        <v>10788</v>
      </c>
      <c r="G234" s="58">
        <v>9562</v>
      </c>
      <c r="H234" s="58">
        <v>5936</v>
      </c>
      <c r="I234" s="58">
        <v>5320</v>
      </c>
    </row>
    <row r="235" spans="1:9" ht="15" customHeight="1" x14ac:dyDescent="0.2">
      <c r="A235" s="208" t="s">
        <v>415</v>
      </c>
      <c r="B235" s="209"/>
      <c r="C235" s="209"/>
      <c r="D235" s="181">
        <v>4978</v>
      </c>
      <c r="E235" s="58">
        <v>4673</v>
      </c>
      <c r="F235" s="58">
        <v>3534</v>
      </c>
      <c r="G235" s="58">
        <v>3315</v>
      </c>
      <c r="H235" s="58">
        <v>1444</v>
      </c>
      <c r="I235" s="58">
        <v>1358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3777</v>
      </c>
      <c r="E238" s="58">
        <v>3777</v>
      </c>
      <c r="F238" s="58">
        <v>2423</v>
      </c>
      <c r="G238" s="58">
        <v>2423</v>
      </c>
      <c r="H238" s="58">
        <v>1354</v>
      </c>
      <c r="I238" s="58">
        <v>1354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3721</v>
      </c>
      <c r="E240" s="58">
        <v>3476</v>
      </c>
      <c r="F240" s="58">
        <v>2005</v>
      </c>
      <c r="G240" s="58">
        <v>1835</v>
      </c>
      <c r="H240" s="58">
        <v>1716</v>
      </c>
      <c r="I240" s="58">
        <v>1641</v>
      </c>
    </row>
    <row r="241" spans="1:9" ht="15" customHeight="1" x14ac:dyDescent="0.2">
      <c r="A241" s="208" t="s">
        <v>421</v>
      </c>
      <c r="B241" s="209"/>
      <c r="C241" s="209"/>
      <c r="D241" s="181">
        <v>14281</v>
      </c>
      <c r="E241" s="58">
        <v>13114</v>
      </c>
      <c r="F241" s="58">
        <v>8174</v>
      </c>
      <c r="G241" s="58">
        <v>7308</v>
      </c>
      <c r="H241" s="58">
        <v>6107</v>
      </c>
      <c r="I241" s="58">
        <v>5806</v>
      </c>
    </row>
    <row r="242" spans="1:9" ht="15" customHeight="1" x14ac:dyDescent="0.2">
      <c r="A242" s="208" t="s">
        <v>422</v>
      </c>
      <c r="B242" s="209"/>
      <c r="C242" s="209"/>
      <c r="D242" s="181">
        <v>53516</v>
      </c>
      <c r="E242" s="58">
        <v>47521</v>
      </c>
      <c r="F242" s="58">
        <v>31473</v>
      </c>
      <c r="G242" s="58">
        <v>27094</v>
      </c>
      <c r="H242" s="58">
        <v>22043</v>
      </c>
      <c r="I242" s="58">
        <v>20427</v>
      </c>
    </row>
    <row r="243" spans="1:9" ht="15" customHeight="1" x14ac:dyDescent="0.2">
      <c r="A243" s="208" t="s">
        <v>423</v>
      </c>
      <c r="B243" s="209"/>
      <c r="C243" s="209"/>
      <c r="D243" s="181">
        <v>53180</v>
      </c>
      <c r="E243" s="58">
        <v>45055</v>
      </c>
      <c r="F243" s="58">
        <v>32702</v>
      </c>
      <c r="G243" s="58">
        <v>27102</v>
      </c>
      <c r="H243" s="58">
        <v>20478</v>
      </c>
      <c r="I243" s="58">
        <v>17953</v>
      </c>
    </row>
    <row r="244" spans="1:9" ht="15" customHeight="1" x14ac:dyDescent="0.2">
      <c r="A244" s="208" t="s">
        <v>424</v>
      </c>
      <c r="B244" s="209"/>
      <c r="C244" s="209"/>
      <c r="D244" s="181">
        <v>22797</v>
      </c>
      <c r="E244" s="58">
        <v>16788</v>
      </c>
      <c r="F244" s="58">
        <v>13881</v>
      </c>
      <c r="G244" s="58">
        <v>10012</v>
      </c>
      <c r="H244" s="58">
        <v>8916</v>
      </c>
      <c r="I244" s="58">
        <v>6776</v>
      </c>
    </row>
    <row r="245" spans="1:9" ht="15" customHeight="1" x14ac:dyDescent="0.2">
      <c r="A245" s="208" t="s">
        <v>425</v>
      </c>
      <c r="B245" s="209"/>
      <c r="C245" s="209"/>
      <c r="D245" s="181">
        <v>20260</v>
      </c>
      <c r="E245" s="58">
        <v>15697</v>
      </c>
      <c r="F245" s="58">
        <v>11566</v>
      </c>
      <c r="G245" s="58">
        <v>8898</v>
      </c>
      <c r="H245" s="58">
        <v>8694</v>
      </c>
      <c r="I245" s="58">
        <v>6799</v>
      </c>
    </row>
    <row r="246" spans="1:9" ht="15" customHeight="1" x14ac:dyDescent="0.2">
      <c r="A246" s="208" t="s">
        <v>426</v>
      </c>
      <c r="B246" s="209"/>
      <c r="C246" s="209"/>
      <c r="D246" s="181">
        <v>46842</v>
      </c>
      <c r="E246" s="58">
        <v>42725</v>
      </c>
      <c r="F246" s="58">
        <v>25557</v>
      </c>
      <c r="G246" s="58">
        <v>23307</v>
      </c>
      <c r="H246" s="58">
        <v>21285</v>
      </c>
      <c r="I246" s="58">
        <v>19418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11375</v>
      </c>
      <c r="E248" s="58">
        <v>9047</v>
      </c>
      <c r="F248" s="58">
        <v>2005</v>
      </c>
      <c r="G248" s="58">
        <v>1835</v>
      </c>
      <c r="H248" s="58">
        <v>4145</v>
      </c>
      <c r="I248" s="58">
        <v>3325</v>
      </c>
    </row>
    <row r="249" spans="1:9" ht="15" customHeight="1" x14ac:dyDescent="0.2">
      <c r="A249" s="208" t="s">
        <v>429</v>
      </c>
      <c r="B249" s="209"/>
      <c r="C249" s="209"/>
      <c r="D249" s="181">
        <v>226</v>
      </c>
      <c r="E249" s="58">
        <v>225</v>
      </c>
      <c r="F249" s="58">
        <v>8174</v>
      </c>
      <c r="G249" s="58">
        <v>7308</v>
      </c>
      <c r="H249" s="58">
        <v>48</v>
      </c>
      <c r="I249" s="58">
        <v>48</v>
      </c>
    </row>
    <row r="250" spans="1:9" ht="15" customHeight="1" x14ac:dyDescent="0.2">
      <c r="A250" s="208" t="s">
        <v>430</v>
      </c>
      <c r="B250" s="209"/>
      <c r="C250" s="209"/>
      <c r="D250" s="181">
        <v>43817</v>
      </c>
      <c r="E250" s="58">
        <v>33820</v>
      </c>
      <c r="F250" s="58">
        <v>31473</v>
      </c>
      <c r="G250" s="58">
        <v>27094</v>
      </c>
      <c r="H250" s="58">
        <v>15864</v>
      </c>
      <c r="I250" s="58">
        <v>12173</v>
      </c>
    </row>
    <row r="251" spans="1:9" ht="15" customHeight="1" x14ac:dyDescent="0.2">
      <c r="A251" s="208" t="s">
        <v>431</v>
      </c>
      <c r="B251" s="209"/>
      <c r="C251" s="209"/>
      <c r="D251" s="181">
        <v>14845</v>
      </c>
      <c r="E251" s="58">
        <v>9344</v>
      </c>
      <c r="F251" s="58">
        <v>32702</v>
      </c>
      <c r="G251" s="58">
        <v>27102</v>
      </c>
      <c r="H251" s="58">
        <v>2942</v>
      </c>
      <c r="I251" s="58">
        <v>2243</v>
      </c>
    </row>
    <row r="252" spans="1:9" ht="15" customHeight="1" x14ac:dyDescent="0.2">
      <c r="A252" s="208" t="s">
        <v>432</v>
      </c>
      <c r="B252" s="209"/>
      <c r="C252" s="209"/>
      <c r="D252" s="181">
        <v>1932</v>
      </c>
      <c r="E252" s="58">
        <v>1043</v>
      </c>
      <c r="F252" s="58">
        <v>13881</v>
      </c>
      <c r="G252" s="58">
        <v>10012</v>
      </c>
      <c r="H252" s="58">
        <v>567</v>
      </c>
      <c r="I252" s="58">
        <v>306</v>
      </c>
    </row>
    <row r="253" spans="1:9" ht="15" customHeight="1" x14ac:dyDescent="0.2">
      <c r="A253" s="208" t="s">
        <v>433</v>
      </c>
      <c r="B253" s="209"/>
      <c r="C253" s="209"/>
      <c r="D253" s="181">
        <v>49271</v>
      </c>
      <c r="E253" s="58">
        <v>45474</v>
      </c>
      <c r="F253" s="58">
        <v>11566</v>
      </c>
      <c r="G253" s="58">
        <v>8898</v>
      </c>
      <c r="H253" s="58">
        <v>20813</v>
      </c>
      <c r="I253" s="58">
        <v>19361</v>
      </c>
    </row>
    <row r="254" spans="1:9" ht="15" customHeight="1" x14ac:dyDescent="0.2">
      <c r="A254" s="208" t="s">
        <v>434</v>
      </c>
      <c r="B254" s="209"/>
      <c r="C254" s="209"/>
      <c r="D254" s="181">
        <v>6811</v>
      </c>
      <c r="E254" s="58">
        <v>6158</v>
      </c>
      <c r="F254" s="58">
        <v>25557</v>
      </c>
      <c r="G254" s="58">
        <v>23307</v>
      </c>
      <c r="H254" s="58">
        <v>1386</v>
      </c>
      <c r="I254" s="58">
        <v>1266</v>
      </c>
    </row>
    <row r="255" spans="1:9" ht="15" customHeight="1" x14ac:dyDescent="0.2">
      <c r="A255" s="208" t="s">
        <v>435</v>
      </c>
      <c r="B255" s="209"/>
      <c r="C255" s="209"/>
      <c r="D255" s="181">
        <v>43020</v>
      </c>
      <c r="E255" s="58">
        <v>39556</v>
      </c>
      <c r="F255" s="58">
        <v>0</v>
      </c>
      <c r="G255" s="58">
        <v>0</v>
      </c>
      <c r="H255" s="58">
        <v>18197</v>
      </c>
      <c r="I255" s="58">
        <v>16888</v>
      </c>
    </row>
    <row r="256" spans="1:9" x14ac:dyDescent="0.2">
      <c r="A256" s="208" t="s">
        <v>436</v>
      </c>
      <c r="B256" s="209"/>
      <c r="C256" s="209"/>
      <c r="D256" s="181">
        <v>43300</v>
      </c>
      <c r="E256" s="58">
        <v>39709</v>
      </c>
      <c r="F256" s="58">
        <v>0</v>
      </c>
      <c r="G256" s="58">
        <v>0</v>
      </c>
      <c r="H256" s="58">
        <v>25277</v>
      </c>
      <c r="I256" s="58">
        <v>23210</v>
      </c>
    </row>
    <row r="257" spans="1:9" ht="15.75" x14ac:dyDescent="0.25">
      <c r="A257" s="46" t="s">
        <v>508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42301</v>
      </c>
      <c r="E259" s="78">
        <f>SUM(E260:E299)</f>
        <v>44674</v>
      </c>
      <c r="F259" s="83">
        <v>2145.6</v>
      </c>
      <c r="G259" s="83">
        <v>2265.9699999999998</v>
      </c>
      <c r="H259" s="84">
        <f>IF(D259&gt;0,E259/D259-1,"N/A")</f>
        <v>5.6097964587125571E-2</v>
      </c>
      <c r="I259" s="84">
        <f>IF(F259&gt;0,G259/F259-1,"N/A")</f>
        <v>5.6100857568978313E-2</v>
      </c>
    </row>
    <row r="260" spans="1:9" ht="15.75" customHeight="1" x14ac:dyDescent="0.2">
      <c r="A260" s="138" t="s">
        <v>212</v>
      </c>
      <c r="B260" s="106"/>
      <c r="C260" s="107"/>
      <c r="D260" s="58">
        <v>723</v>
      </c>
      <c r="E260" s="58">
        <v>647</v>
      </c>
      <c r="F260" s="81">
        <v>36.67</v>
      </c>
      <c r="G260" s="81">
        <v>32.82</v>
      </c>
      <c r="H260" s="62">
        <f>IF(D260&gt;0,E260/D260-1,"N/A")</f>
        <v>-0.10511756569847852</v>
      </c>
      <c r="I260" s="62">
        <f>IF(F260&gt;0,G260/F260-1,"N/A")</f>
        <v>-0.10499045541314433</v>
      </c>
    </row>
    <row r="261" spans="1:9" ht="15.75" customHeight="1" x14ac:dyDescent="0.2">
      <c r="A261" s="139" t="s">
        <v>290</v>
      </c>
      <c r="B261" s="108"/>
      <c r="C261" s="109"/>
      <c r="D261" s="60">
        <v>2703</v>
      </c>
      <c r="E261" s="60">
        <v>3292</v>
      </c>
      <c r="F261" s="82">
        <v>137.1</v>
      </c>
      <c r="G261" s="82">
        <v>166.98</v>
      </c>
      <c r="H261" s="63">
        <f>IF(D261&gt;0,E261/D261-1,"N/A")</f>
        <v>0.21790603033666289</v>
      </c>
      <c r="I261" s="63">
        <f>IF(F261&gt;0,G261/F261-1,"N/A")</f>
        <v>0.21794310722100652</v>
      </c>
    </row>
    <row r="262" spans="1:9" ht="15.75" customHeight="1" x14ac:dyDescent="0.2">
      <c r="A262" s="138" t="s">
        <v>213</v>
      </c>
      <c r="B262" s="106"/>
      <c r="C262" s="107"/>
      <c r="D262" s="58">
        <v>1243</v>
      </c>
      <c r="E262" s="58">
        <v>1260</v>
      </c>
      <c r="F262" s="81">
        <v>63.05</v>
      </c>
      <c r="G262" s="81">
        <v>63.91</v>
      </c>
      <c r="H262" s="62">
        <f t="shared" ref="H262:H299" si="9">IF(D262&gt;0,E262/D262-1,"N/A")</f>
        <v>1.3676588897827857E-2</v>
      </c>
      <c r="I262" s="62">
        <f t="shared" ref="I262:I299" si="10">IF(F262&gt;0,G262/F262-1,"N/A")</f>
        <v>1.3639968279143488E-2</v>
      </c>
    </row>
    <row r="263" spans="1:9" ht="15.75" customHeight="1" x14ac:dyDescent="0.2">
      <c r="A263" s="139" t="s">
        <v>214</v>
      </c>
      <c r="B263" s="108"/>
      <c r="C263" s="109"/>
      <c r="D263" s="60">
        <v>151</v>
      </c>
      <c r="E263" s="60">
        <v>154</v>
      </c>
      <c r="F263" s="82">
        <v>7.66</v>
      </c>
      <c r="G263" s="82">
        <v>7.81</v>
      </c>
      <c r="H263" s="63">
        <f t="shared" si="9"/>
        <v>1.9867549668874274E-2</v>
      </c>
      <c r="I263" s="63">
        <f t="shared" si="10"/>
        <v>1.958224543080922E-2</v>
      </c>
    </row>
    <row r="264" spans="1:9" ht="15.75" customHeight="1" x14ac:dyDescent="0.2">
      <c r="A264" s="138" t="s">
        <v>211</v>
      </c>
      <c r="B264" s="106"/>
      <c r="C264" s="107"/>
      <c r="D264" s="58">
        <v>1801</v>
      </c>
      <c r="E264" s="58">
        <v>1892</v>
      </c>
      <c r="F264" s="81">
        <v>91.35</v>
      </c>
      <c r="G264" s="81">
        <v>95.97</v>
      </c>
      <c r="H264" s="62">
        <f t="shared" si="9"/>
        <v>5.0527484730705119E-2</v>
      </c>
      <c r="I264" s="62">
        <f t="shared" si="10"/>
        <v>5.0574712643678188E-2</v>
      </c>
    </row>
    <row r="265" spans="1:9" ht="15.75" customHeight="1" x14ac:dyDescent="0.2">
      <c r="A265" s="139" t="s">
        <v>291</v>
      </c>
      <c r="B265" s="108"/>
      <c r="C265" s="109"/>
      <c r="D265" s="60">
        <v>468</v>
      </c>
      <c r="E265" s="60">
        <v>429</v>
      </c>
      <c r="F265" s="82">
        <v>23.74</v>
      </c>
      <c r="G265" s="82">
        <v>21.76</v>
      </c>
      <c r="H265" s="63">
        <f t="shared" si="9"/>
        <v>-8.333333333333337E-2</v>
      </c>
      <c r="I265" s="63">
        <f t="shared" si="10"/>
        <v>-8.340353833192915E-2</v>
      </c>
    </row>
    <row r="266" spans="1:9" ht="15.75" customHeight="1" x14ac:dyDescent="0.2">
      <c r="A266" s="138" t="s">
        <v>236</v>
      </c>
      <c r="B266" s="106"/>
      <c r="C266" s="107"/>
      <c r="D266" s="58">
        <v>14830</v>
      </c>
      <c r="E266" s="58">
        <v>15224</v>
      </c>
      <c r="F266" s="81">
        <v>752.21</v>
      </c>
      <c r="G266" s="81">
        <v>772.2</v>
      </c>
      <c r="H266" s="62">
        <f t="shared" si="9"/>
        <v>2.6567768037761397E-2</v>
      </c>
      <c r="I266" s="62">
        <f t="shared" si="10"/>
        <v>2.6575025591257795E-2</v>
      </c>
    </row>
    <row r="267" spans="1:9" ht="15.75" customHeight="1" x14ac:dyDescent="0.2">
      <c r="A267" s="139" t="s">
        <v>292</v>
      </c>
      <c r="B267" s="108"/>
      <c r="C267" s="109"/>
      <c r="D267" s="60">
        <v>286</v>
      </c>
      <c r="E267" s="60">
        <v>349</v>
      </c>
      <c r="F267" s="82">
        <v>14.51</v>
      </c>
      <c r="G267" s="82">
        <v>17.7</v>
      </c>
      <c r="H267" s="63">
        <f t="shared" si="9"/>
        <v>0.2202797202797202</v>
      </c>
      <c r="I267" s="63">
        <f t="shared" si="10"/>
        <v>0.21984838042729149</v>
      </c>
    </row>
    <row r="268" spans="1:9" ht="15.75" x14ac:dyDescent="0.2">
      <c r="A268" s="138" t="s">
        <v>293</v>
      </c>
      <c r="B268" s="106"/>
      <c r="C268" s="107"/>
      <c r="D268" s="58">
        <v>376</v>
      </c>
      <c r="E268" s="58">
        <v>368</v>
      </c>
      <c r="F268" s="81">
        <v>19.07</v>
      </c>
      <c r="G268" s="81">
        <v>18.670000000000002</v>
      </c>
      <c r="H268" s="62">
        <f t="shared" si="9"/>
        <v>-2.1276595744680882E-2</v>
      </c>
      <c r="I268" s="62">
        <f t="shared" si="10"/>
        <v>-2.0975353959097998E-2</v>
      </c>
    </row>
    <row r="269" spans="1:9" ht="15.75" customHeight="1" x14ac:dyDescent="0.2">
      <c r="A269" s="139" t="s">
        <v>319</v>
      </c>
      <c r="B269" s="108"/>
      <c r="C269" s="109"/>
      <c r="D269" s="60">
        <v>0</v>
      </c>
      <c r="E269" s="60">
        <v>0</v>
      </c>
      <c r="F269" s="82">
        <v>0</v>
      </c>
      <c r="G269" s="82">
        <v>0</v>
      </c>
      <c r="H269" s="63" t="str">
        <f t="shared" si="9"/>
        <v>N/A</v>
      </c>
      <c r="I269" s="63" t="str">
        <f t="shared" si="10"/>
        <v>N/A</v>
      </c>
    </row>
    <row r="270" spans="1:9" ht="15.75" x14ac:dyDescent="0.2">
      <c r="A270" s="138" t="s">
        <v>294</v>
      </c>
      <c r="B270" s="106"/>
      <c r="C270" s="107"/>
      <c r="D270" s="58">
        <v>4938</v>
      </c>
      <c r="E270" s="58">
        <v>5292</v>
      </c>
      <c r="F270" s="81">
        <v>250.47</v>
      </c>
      <c r="G270" s="81">
        <v>268.42</v>
      </c>
      <c r="H270" s="62">
        <f t="shared" si="9"/>
        <v>7.1688942891859009E-2</v>
      </c>
      <c r="I270" s="62">
        <f t="shared" si="10"/>
        <v>7.1665269293727851E-2</v>
      </c>
    </row>
    <row r="271" spans="1:9" ht="15.75" x14ac:dyDescent="0.2">
      <c r="A271" s="139" t="s">
        <v>295</v>
      </c>
      <c r="B271" s="108"/>
      <c r="C271" s="109"/>
      <c r="D271" s="60">
        <v>550</v>
      </c>
      <c r="E271" s="60">
        <v>646</v>
      </c>
      <c r="F271" s="82">
        <v>27.9</v>
      </c>
      <c r="G271" s="82">
        <v>32.770000000000003</v>
      </c>
      <c r="H271" s="63">
        <f t="shared" si="9"/>
        <v>0.17454545454545456</v>
      </c>
      <c r="I271" s="63">
        <f t="shared" si="10"/>
        <v>0.17455197132616496</v>
      </c>
    </row>
    <row r="272" spans="1:9" ht="15.75" customHeight="1" x14ac:dyDescent="0.2">
      <c r="A272" s="138" t="s">
        <v>296</v>
      </c>
      <c r="B272" s="106"/>
      <c r="C272" s="107"/>
      <c r="D272" s="58">
        <v>34</v>
      </c>
      <c r="E272" s="58">
        <v>24</v>
      </c>
      <c r="F272" s="81">
        <v>1.72</v>
      </c>
      <c r="G272" s="81">
        <v>1.22</v>
      </c>
      <c r="H272" s="62">
        <f t="shared" si="9"/>
        <v>-0.29411764705882348</v>
      </c>
      <c r="I272" s="62">
        <f t="shared" si="10"/>
        <v>-0.29069767441860461</v>
      </c>
    </row>
    <row r="273" spans="1:9" ht="15.75" customHeight="1" x14ac:dyDescent="0.2">
      <c r="A273" s="139" t="s">
        <v>297</v>
      </c>
      <c r="B273" s="108"/>
      <c r="C273" s="109"/>
      <c r="D273" s="60">
        <v>64</v>
      </c>
      <c r="E273" s="60">
        <v>77</v>
      </c>
      <c r="F273" s="82">
        <v>3.25</v>
      </c>
      <c r="G273" s="82">
        <v>3.91</v>
      </c>
      <c r="H273" s="63">
        <f t="shared" si="9"/>
        <v>0.203125</v>
      </c>
      <c r="I273" s="63">
        <f t="shared" si="10"/>
        <v>0.20307692307692315</v>
      </c>
    </row>
    <row r="274" spans="1:9" ht="15.75" customHeight="1" x14ac:dyDescent="0.2">
      <c r="A274" s="138" t="s">
        <v>298</v>
      </c>
      <c r="B274" s="106"/>
      <c r="C274" s="107"/>
      <c r="D274" s="58">
        <v>0</v>
      </c>
      <c r="E274" s="58">
        <v>3</v>
      </c>
      <c r="F274" s="81">
        <v>0</v>
      </c>
      <c r="G274" s="81">
        <v>0.15</v>
      </c>
      <c r="H274" s="62" t="str">
        <f t="shared" si="9"/>
        <v>N/A</v>
      </c>
      <c r="I274" s="62" t="str">
        <f t="shared" si="10"/>
        <v>N/A</v>
      </c>
    </row>
    <row r="275" spans="1:9" ht="15.75" customHeight="1" x14ac:dyDescent="0.2">
      <c r="A275" s="139" t="s">
        <v>320</v>
      </c>
      <c r="B275" s="108"/>
      <c r="C275" s="109"/>
      <c r="D275" s="60">
        <v>69</v>
      </c>
      <c r="E275" s="60">
        <v>61</v>
      </c>
      <c r="F275" s="82">
        <v>3.5</v>
      </c>
      <c r="G275" s="82">
        <v>3.09</v>
      </c>
      <c r="H275" s="63">
        <f t="shared" si="9"/>
        <v>-0.11594202898550721</v>
      </c>
      <c r="I275" s="63">
        <f t="shared" si="10"/>
        <v>-0.11714285714285722</v>
      </c>
    </row>
    <row r="276" spans="1:9" ht="15.75" x14ac:dyDescent="0.2">
      <c r="A276" s="138" t="s">
        <v>299</v>
      </c>
      <c r="B276" s="106"/>
      <c r="C276" s="107"/>
      <c r="D276" s="58">
        <v>0</v>
      </c>
      <c r="E276" s="58">
        <v>3</v>
      </c>
      <c r="F276" s="81">
        <v>0</v>
      </c>
      <c r="G276" s="81">
        <v>0.15</v>
      </c>
      <c r="H276" s="62" t="str">
        <f t="shared" si="9"/>
        <v>N/A</v>
      </c>
      <c r="I276" s="62" t="str">
        <f t="shared" si="10"/>
        <v>N/A</v>
      </c>
    </row>
    <row r="277" spans="1:9" ht="15.75" x14ac:dyDescent="0.2">
      <c r="A277" s="139" t="s">
        <v>300</v>
      </c>
      <c r="B277" s="108"/>
      <c r="C277" s="109"/>
      <c r="D277" s="60">
        <v>491</v>
      </c>
      <c r="E277" s="60">
        <v>589</v>
      </c>
      <c r="F277" s="82">
        <v>24.9</v>
      </c>
      <c r="G277" s="82">
        <v>29.88</v>
      </c>
      <c r="H277" s="63">
        <f t="shared" si="9"/>
        <v>0.19959266802443998</v>
      </c>
      <c r="I277" s="63">
        <f t="shared" si="10"/>
        <v>0.19999999999999996</v>
      </c>
    </row>
    <row r="278" spans="1:9" ht="15.75" x14ac:dyDescent="0.2">
      <c r="A278" s="138" t="s">
        <v>301</v>
      </c>
      <c r="B278" s="106"/>
      <c r="C278" s="107"/>
      <c r="D278" s="58">
        <v>32</v>
      </c>
      <c r="E278" s="58">
        <v>35</v>
      </c>
      <c r="F278" s="81">
        <v>1.62</v>
      </c>
      <c r="G278" s="81">
        <v>1.78</v>
      </c>
      <c r="H278" s="62">
        <f t="shared" si="9"/>
        <v>9.375E-2</v>
      </c>
      <c r="I278" s="62">
        <f t="shared" si="10"/>
        <v>9.8765432098765427E-2</v>
      </c>
    </row>
    <row r="279" spans="1:9" ht="15.75" x14ac:dyDescent="0.2">
      <c r="A279" s="139" t="s">
        <v>302</v>
      </c>
      <c r="B279" s="108"/>
      <c r="C279" s="109"/>
      <c r="D279" s="60">
        <v>16</v>
      </c>
      <c r="E279" s="60">
        <v>23</v>
      </c>
      <c r="F279" s="82">
        <v>0.81</v>
      </c>
      <c r="G279" s="82">
        <v>1.17</v>
      </c>
      <c r="H279" s="63">
        <f t="shared" si="9"/>
        <v>0.4375</v>
      </c>
      <c r="I279" s="63">
        <f t="shared" si="10"/>
        <v>0.4444444444444442</v>
      </c>
    </row>
    <row r="280" spans="1:9" ht="15.75" x14ac:dyDescent="0.2">
      <c r="A280" s="138" t="s">
        <v>303</v>
      </c>
      <c r="B280" s="106"/>
      <c r="C280" s="107"/>
      <c r="D280" s="58">
        <v>3</v>
      </c>
      <c r="E280" s="58">
        <v>9</v>
      </c>
      <c r="F280" s="81">
        <v>0.15</v>
      </c>
      <c r="G280" s="81">
        <v>0.46</v>
      </c>
      <c r="H280" s="62">
        <f t="shared" si="9"/>
        <v>2</v>
      </c>
      <c r="I280" s="62">
        <f t="shared" si="10"/>
        <v>2.0666666666666669</v>
      </c>
    </row>
    <row r="281" spans="1:9" ht="15.75" x14ac:dyDescent="0.2">
      <c r="A281" s="139" t="s">
        <v>304</v>
      </c>
      <c r="B281" s="108"/>
      <c r="C281" s="109"/>
      <c r="D281" s="60">
        <v>10</v>
      </c>
      <c r="E281" s="60">
        <v>11</v>
      </c>
      <c r="F281" s="82">
        <v>0.51</v>
      </c>
      <c r="G281" s="82">
        <v>0.56000000000000005</v>
      </c>
      <c r="H281" s="63">
        <f t="shared" si="9"/>
        <v>0.10000000000000009</v>
      </c>
      <c r="I281" s="63">
        <f t="shared" si="10"/>
        <v>9.8039215686274606E-2</v>
      </c>
    </row>
    <row r="282" spans="1:9" ht="15.75" x14ac:dyDescent="0.2">
      <c r="A282" s="138" t="s">
        <v>305</v>
      </c>
      <c r="B282" s="106"/>
      <c r="C282" s="107"/>
      <c r="D282" s="58">
        <v>23</v>
      </c>
      <c r="E282" s="58">
        <v>33</v>
      </c>
      <c r="F282" s="81">
        <v>1.17</v>
      </c>
      <c r="G282" s="81">
        <v>1.67</v>
      </c>
      <c r="H282" s="62">
        <f t="shared" si="9"/>
        <v>0.43478260869565211</v>
      </c>
      <c r="I282" s="62">
        <f t="shared" si="10"/>
        <v>0.42735042735042739</v>
      </c>
    </row>
    <row r="283" spans="1:9" ht="15.75" x14ac:dyDescent="0.2">
      <c r="A283" s="139" t="s">
        <v>306</v>
      </c>
      <c r="B283" s="108"/>
      <c r="C283" s="109"/>
      <c r="D283" s="60">
        <v>1323</v>
      </c>
      <c r="E283" s="60">
        <v>1339</v>
      </c>
      <c r="F283" s="82">
        <v>67.11</v>
      </c>
      <c r="G283" s="82">
        <v>67.92</v>
      </c>
      <c r="H283" s="63">
        <f t="shared" si="9"/>
        <v>1.2093726379440728E-2</v>
      </c>
      <c r="I283" s="63">
        <f t="shared" si="10"/>
        <v>1.2069736253911501E-2</v>
      </c>
    </row>
    <row r="284" spans="1:9" ht="15.75" x14ac:dyDescent="0.2">
      <c r="A284" s="138" t="s">
        <v>237</v>
      </c>
      <c r="B284" s="106"/>
      <c r="C284" s="107"/>
      <c r="D284" s="58">
        <v>3633</v>
      </c>
      <c r="E284" s="58">
        <v>3855</v>
      </c>
      <c r="F284" s="81">
        <v>184.27</v>
      </c>
      <c r="G284" s="81">
        <v>195.53</v>
      </c>
      <c r="H284" s="62">
        <f t="shared" si="9"/>
        <v>6.1106523534269153E-2</v>
      </c>
      <c r="I284" s="62">
        <f t="shared" si="10"/>
        <v>6.1105985781733319E-2</v>
      </c>
    </row>
    <row r="285" spans="1:9" ht="15.75" x14ac:dyDescent="0.2">
      <c r="A285" s="139" t="s">
        <v>321</v>
      </c>
      <c r="B285" s="108"/>
      <c r="C285" s="109"/>
      <c r="D285" s="60">
        <v>533</v>
      </c>
      <c r="E285" s="60">
        <v>567</v>
      </c>
      <c r="F285" s="82">
        <v>27.03</v>
      </c>
      <c r="G285" s="82">
        <v>28.76</v>
      </c>
      <c r="H285" s="63">
        <f t="shared" si="9"/>
        <v>6.3789868667917471E-2</v>
      </c>
      <c r="I285" s="63">
        <f t="shared" si="10"/>
        <v>6.4002959674435811E-2</v>
      </c>
    </row>
    <row r="286" spans="1:9" ht="15.75" x14ac:dyDescent="0.2">
      <c r="A286" s="138" t="s">
        <v>307</v>
      </c>
      <c r="B286" s="106"/>
      <c r="C286" s="107"/>
      <c r="D286" s="58">
        <v>237</v>
      </c>
      <c r="E286" s="58">
        <v>221</v>
      </c>
      <c r="F286" s="81">
        <v>12.02</v>
      </c>
      <c r="G286" s="81">
        <v>11.21</v>
      </c>
      <c r="H286" s="62">
        <f t="shared" si="9"/>
        <v>-6.7510548523206704E-2</v>
      </c>
      <c r="I286" s="62">
        <f t="shared" si="10"/>
        <v>-6.7387687188019907E-2</v>
      </c>
    </row>
    <row r="287" spans="1:9" ht="15.75" x14ac:dyDescent="0.2">
      <c r="A287" s="139" t="s">
        <v>308</v>
      </c>
      <c r="B287" s="108"/>
      <c r="C287" s="109"/>
      <c r="D287" s="60">
        <v>2</v>
      </c>
      <c r="E287" s="60">
        <v>1</v>
      </c>
      <c r="F287" s="82">
        <v>0.1</v>
      </c>
      <c r="G287" s="82">
        <v>0.05</v>
      </c>
      <c r="H287" s="63">
        <f t="shared" si="9"/>
        <v>-0.5</v>
      </c>
      <c r="I287" s="63">
        <f t="shared" si="10"/>
        <v>-0.5</v>
      </c>
    </row>
    <row r="288" spans="1:9" ht="15.75" x14ac:dyDescent="0.2">
      <c r="A288" s="138" t="s">
        <v>215</v>
      </c>
      <c r="B288" s="106"/>
      <c r="C288" s="107"/>
      <c r="D288" s="58">
        <v>22</v>
      </c>
      <c r="E288" s="58">
        <v>24</v>
      </c>
      <c r="F288" s="81">
        <v>1.1200000000000001</v>
      </c>
      <c r="G288" s="81">
        <v>1.22</v>
      </c>
      <c r="H288" s="62">
        <f t="shared" si="9"/>
        <v>9.0909090909090828E-2</v>
      </c>
      <c r="I288" s="62">
        <f t="shared" si="10"/>
        <v>8.9285714285714191E-2</v>
      </c>
    </row>
    <row r="289" spans="1:9" ht="15.75" x14ac:dyDescent="0.2">
      <c r="A289" s="139" t="s">
        <v>309</v>
      </c>
      <c r="B289" s="108"/>
      <c r="C289" s="109"/>
      <c r="D289" s="60">
        <v>0</v>
      </c>
      <c r="E289" s="60">
        <v>0</v>
      </c>
      <c r="F289" s="82">
        <v>0</v>
      </c>
      <c r="G289" s="82">
        <v>0</v>
      </c>
      <c r="H289" s="63" t="str">
        <f t="shared" si="9"/>
        <v>N/A</v>
      </c>
      <c r="I289" s="63" t="str">
        <f t="shared" si="10"/>
        <v>N/A</v>
      </c>
    </row>
    <row r="290" spans="1:9" ht="15.75" x14ac:dyDescent="0.2">
      <c r="A290" s="138" t="s">
        <v>310</v>
      </c>
      <c r="B290" s="106"/>
      <c r="C290" s="107"/>
      <c r="D290" s="58">
        <v>379</v>
      </c>
      <c r="E290" s="58">
        <v>361</v>
      </c>
      <c r="F290" s="81">
        <v>19.22</v>
      </c>
      <c r="G290" s="81">
        <v>18.309999999999999</v>
      </c>
      <c r="H290" s="62">
        <f t="shared" si="9"/>
        <v>-4.7493403693931402E-2</v>
      </c>
      <c r="I290" s="62">
        <f t="shared" si="10"/>
        <v>-4.7346514047866828E-2</v>
      </c>
    </row>
    <row r="291" spans="1:9" ht="15.75" x14ac:dyDescent="0.2">
      <c r="A291" s="139" t="s">
        <v>216</v>
      </c>
      <c r="B291" s="108"/>
      <c r="C291" s="109"/>
      <c r="D291" s="60">
        <v>4647</v>
      </c>
      <c r="E291" s="60">
        <v>5211</v>
      </c>
      <c r="F291" s="82">
        <v>235.71</v>
      </c>
      <c r="G291" s="82">
        <v>264.31</v>
      </c>
      <c r="H291" s="63">
        <f t="shared" si="9"/>
        <v>0.12136862491930267</v>
      </c>
      <c r="I291" s="63">
        <f t="shared" si="10"/>
        <v>0.12133553943405029</v>
      </c>
    </row>
    <row r="292" spans="1:9" ht="15.75" x14ac:dyDescent="0.2">
      <c r="A292" s="138" t="s">
        <v>311</v>
      </c>
      <c r="B292" s="106"/>
      <c r="C292" s="107"/>
      <c r="D292" s="58">
        <v>8</v>
      </c>
      <c r="E292" s="58">
        <v>12</v>
      </c>
      <c r="F292" s="81">
        <v>0.41</v>
      </c>
      <c r="G292" s="81">
        <v>0.61</v>
      </c>
      <c r="H292" s="62">
        <f t="shared" si="9"/>
        <v>0.5</v>
      </c>
      <c r="I292" s="62">
        <f t="shared" si="10"/>
        <v>0.48780487804878048</v>
      </c>
    </row>
    <row r="293" spans="1:9" ht="15.75" x14ac:dyDescent="0.2">
      <c r="A293" s="139" t="s">
        <v>312</v>
      </c>
      <c r="B293" s="108"/>
      <c r="C293" s="109"/>
      <c r="D293" s="60">
        <v>45</v>
      </c>
      <c r="E293" s="60">
        <v>25</v>
      </c>
      <c r="F293" s="82">
        <v>2.2799999999999998</v>
      </c>
      <c r="G293" s="82">
        <v>1.27</v>
      </c>
      <c r="H293" s="63">
        <f t="shared" si="9"/>
        <v>-0.44444444444444442</v>
      </c>
      <c r="I293" s="63">
        <f t="shared" si="10"/>
        <v>-0.44298245614035081</v>
      </c>
    </row>
    <row r="294" spans="1:9" ht="15.75" x14ac:dyDescent="0.2">
      <c r="A294" s="138" t="s">
        <v>313</v>
      </c>
      <c r="B294" s="106"/>
      <c r="C294" s="107"/>
      <c r="D294" s="58">
        <v>8</v>
      </c>
      <c r="E294" s="58">
        <v>0</v>
      </c>
      <c r="F294" s="81">
        <v>0.41</v>
      </c>
      <c r="G294" s="81">
        <v>0</v>
      </c>
      <c r="H294" s="62">
        <f t="shared" si="9"/>
        <v>-1</v>
      </c>
      <c r="I294" s="62">
        <f t="shared" si="10"/>
        <v>-1</v>
      </c>
    </row>
    <row r="295" spans="1:9" ht="15.75" x14ac:dyDescent="0.2">
      <c r="A295" s="139" t="s">
        <v>314</v>
      </c>
      <c r="B295" s="108"/>
      <c r="C295" s="109"/>
      <c r="D295" s="60">
        <v>4</v>
      </c>
      <c r="E295" s="60">
        <v>2</v>
      </c>
      <c r="F295" s="82">
        <v>0.2</v>
      </c>
      <c r="G295" s="82">
        <v>0.1</v>
      </c>
      <c r="H295" s="63">
        <f t="shared" si="9"/>
        <v>-0.5</v>
      </c>
      <c r="I295" s="63">
        <f t="shared" si="10"/>
        <v>-0.5</v>
      </c>
    </row>
    <row r="296" spans="1:9" ht="15.75" x14ac:dyDescent="0.2">
      <c r="A296" s="138" t="s">
        <v>315</v>
      </c>
      <c r="B296" s="106"/>
      <c r="C296" s="107"/>
      <c r="D296" s="58">
        <v>105</v>
      </c>
      <c r="E296" s="58">
        <v>95</v>
      </c>
      <c r="F296" s="81">
        <v>5.33</v>
      </c>
      <c r="G296" s="81">
        <v>4.82</v>
      </c>
      <c r="H296" s="62">
        <f t="shared" si="9"/>
        <v>-9.5238095238095233E-2</v>
      </c>
      <c r="I296" s="62">
        <f t="shared" si="10"/>
        <v>-9.5684803001876095E-2</v>
      </c>
    </row>
    <row r="297" spans="1:9" ht="15.75" x14ac:dyDescent="0.2">
      <c r="A297" s="139" t="s">
        <v>316</v>
      </c>
      <c r="B297" s="108"/>
      <c r="C297" s="109"/>
      <c r="D297" s="60">
        <v>170</v>
      </c>
      <c r="E297" s="60">
        <v>188</v>
      </c>
      <c r="F297" s="82">
        <v>8.6199999999999992</v>
      </c>
      <c r="G297" s="82">
        <v>9.5399999999999991</v>
      </c>
      <c r="H297" s="63">
        <f t="shared" si="9"/>
        <v>0.10588235294117654</v>
      </c>
      <c r="I297" s="63">
        <f t="shared" si="10"/>
        <v>0.10672853828306272</v>
      </c>
    </row>
    <row r="298" spans="1:9" ht="15.75" x14ac:dyDescent="0.2">
      <c r="A298" s="138" t="s">
        <v>317</v>
      </c>
      <c r="B298" s="106"/>
      <c r="C298" s="107"/>
      <c r="D298" s="58">
        <v>765</v>
      </c>
      <c r="E298" s="58">
        <v>694</v>
      </c>
      <c r="F298" s="81">
        <v>38.799999999999997</v>
      </c>
      <c r="G298" s="81">
        <v>35.200000000000003</v>
      </c>
      <c r="H298" s="62">
        <f t="shared" si="9"/>
        <v>-9.2810457516339873E-2</v>
      </c>
      <c r="I298" s="62">
        <f t="shared" si="10"/>
        <v>-9.2783505154639068E-2</v>
      </c>
    </row>
    <row r="299" spans="1:9" ht="15.75" x14ac:dyDescent="0.2">
      <c r="A299" s="139" t="s">
        <v>318</v>
      </c>
      <c r="B299" s="108"/>
      <c r="C299" s="109"/>
      <c r="D299" s="60">
        <v>1609</v>
      </c>
      <c r="E299" s="60">
        <v>1658</v>
      </c>
      <c r="F299" s="82">
        <v>81.61</v>
      </c>
      <c r="G299" s="82">
        <v>84.1</v>
      </c>
      <c r="H299" s="63">
        <f t="shared" si="9"/>
        <v>3.0453697949036629E-2</v>
      </c>
      <c r="I299" s="63">
        <f t="shared" si="10"/>
        <v>3.0510966793285021E-2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142231</v>
      </c>
      <c r="C384" s="166">
        <f>B384/B$403</f>
        <v>0.14718586495794422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99451</v>
      </c>
      <c r="C385" s="166">
        <f>B385/B$403</f>
        <v>0.10291554904298297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637258</v>
      </c>
      <c r="C386" s="166">
        <f>B386/B$403</f>
        <v>0.6594579939068812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60051</v>
      </c>
      <c r="C387" s="166">
        <f>B387/B$403</f>
        <v>6.2142981323266441E-2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680</v>
      </c>
      <c r="C388" s="166">
        <f>B388/B$403</f>
        <v>7.0368898602556464E-4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89406</v>
      </c>
      <c r="E389" s="166">
        <f>D389/D$403</f>
        <v>9.349607949352369E-2</v>
      </c>
      <c r="F389" s="165">
        <v>89041</v>
      </c>
      <c r="G389" s="166">
        <f>F389/F$403</f>
        <v>9.3311884975320419E-2</v>
      </c>
      <c r="H389" s="165">
        <v>104519</v>
      </c>
      <c r="I389" s="166">
        <f t="shared" ref="I389:I396" si="11">H389/H$403</f>
        <v>0.13558787740413927</v>
      </c>
    </row>
    <row r="390" spans="1:9" ht="15.75" x14ac:dyDescent="0.25">
      <c r="A390" s="161" t="s">
        <v>345</v>
      </c>
      <c r="B390" s="167"/>
      <c r="C390" s="167"/>
      <c r="D390" s="165">
        <v>82479</v>
      </c>
      <c r="E390" s="166">
        <f t="shared" ref="E390:E397" si="12">D390/D$403</f>
        <v>8.6252188226140752E-2</v>
      </c>
      <c r="F390" s="165">
        <v>87449</v>
      </c>
      <c r="G390" s="166">
        <f t="shared" ref="G390:G397" si="13">F390/F$403</f>
        <v>9.1643524097963808E-2</v>
      </c>
      <c r="H390" s="165">
        <v>69755</v>
      </c>
      <c r="I390" s="166">
        <f t="shared" si="11"/>
        <v>9.0490077290499682E-2</v>
      </c>
    </row>
    <row r="391" spans="1:9" ht="15.75" x14ac:dyDescent="0.25">
      <c r="A391" s="161" t="s">
        <v>346</v>
      </c>
      <c r="B391" s="167"/>
      <c r="C391" s="167"/>
      <c r="D391" s="165">
        <v>79686</v>
      </c>
      <c r="E391" s="166">
        <f t="shared" si="12"/>
        <v>8.3331416130024025E-2</v>
      </c>
      <c r="F391" s="165">
        <v>104117</v>
      </c>
      <c r="G391" s="166">
        <f t="shared" si="13"/>
        <v>0.10911101097219748</v>
      </c>
      <c r="H391" s="165">
        <v>24179</v>
      </c>
      <c r="I391" s="166">
        <f t="shared" si="11"/>
        <v>3.1366347628227251E-2</v>
      </c>
    </row>
    <row r="392" spans="1:9" ht="15.75" x14ac:dyDescent="0.25">
      <c r="A392" s="161" t="s">
        <v>347</v>
      </c>
      <c r="B392" s="167"/>
      <c r="C392" s="167"/>
      <c r="D392" s="165">
        <v>58432</v>
      </c>
      <c r="E392" s="166">
        <f t="shared" si="12"/>
        <v>6.1105103874075299E-2</v>
      </c>
      <c r="F392" s="165">
        <v>51451</v>
      </c>
      <c r="G392" s="166">
        <f t="shared" si="13"/>
        <v>5.3918866520650158E-2</v>
      </c>
      <c r="H392" s="165">
        <v>30559</v>
      </c>
      <c r="I392" s="166">
        <f t="shared" si="11"/>
        <v>3.9642839537242916E-2</v>
      </c>
    </row>
    <row r="393" spans="1:9" ht="15.75" x14ac:dyDescent="0.25">
      <c r="A393" s="161" t="s">
        <v>348</v>
      </c>
      <c r="B393" s="167"/>
      <c r="C393" s="167"/>
      <c r="D393" s="165">
        <v>46808</v>
      </c>
      <c r="E393" s="166">
        <f t="shared" si="12"/>
        <v>4.8949337728260482E-2</v>
      </c>
      <c r="F393" s="165">
        <v>45158</v>
      </c>
      <c r="G393" s="166">
        <f t="shared" si="13"/>
        <v>4.7324020414365509E-2</v>
      </c>
      <c r="H393" s="165">
        <v>39480</v>
      </c>
      <c r="I393" s="166">
        <f t="shared" si="11"/>
        <v>5.1215658396228617E-2</v>
      </c>
    </row>
    <row r="394" spans="1:9" ht="15.75" x14ac:dyDescent="0.25">
      <c r="A394" s="161" t="s">
        <v>349</v>
      </c>
      <c r="B394" s="167"/>
      <c r="C394" s="167"/>
      <c r="D394" s="165">
        <v>44409</v>
      </c>
      <c r="E394" s="166">
        <f t="shared" si="12"/>
        <v>4.6440590052433769E-2</v>
      </c>
      <c r="F394" s="165">
        <v>39958</v>
      </c>
      <c r="G394" s="166">
        <f t="shared" si="13"/>
        <v>4.1874600463200698E-2</v>
      </c>
      <c r="H394" s="165">
        <v>52149</v>
      </c>
      <c r="I394" s="166">
        <f t="shared" si="11"/>
        <v>6.7650591937814752E-2</v>
      </c>
    </row>
    <row r="395" spans="1:9" ht="15.75" x14ac:dyDescent="0.25">
      <c r="A395" s="161" t="s">
        <v>350</v>
      </c>
      <c r="B395" s="167"/>
      <c r="C395" s="167"/>
      <c r="D395" s="165">
        <v>399856</v>
      </c>
      <c r="E395" s="166">
        <f t="shared" si="12"/>
        <v>0.41814831624233728</v>
      </c>
      <c r="F395" s="165">
        <v>359016</v>
      </c>
      <c r="G395" s="166">
        <f t="shared" si="13"/>
        <v>0.37623633715142052</v>
      </c>
      <c r="H395" s="165">
        <v>243783</v>
      </c>
      <c r="I395" s="166">
        <f t="shared" si="11"/>
        <v>0.31624890706200104</v>
      </c>
    </row>
    <row r="396" spans="1:9" ht="15.75" x14ac:dyDescent="0.25">
      <c r="A396" s="161" t="s">
        <v>351</v>
      </c>
      <c r="B396" s="167"/>
      <c r="C396" s="167"/>
      <c r="D396" s="165">
        <v>43136</v>
      </c>
      <c r="E396" s="166">
        <f t="shared" si="12"/>
        <v>4.5109353790938389E-2</v>
      </c>
      <c r="F396" s="165">
        <v>38637</v>
      </c>
      <c r="G396" s="166">
        <f t="shared" si="13"/>
        <v>4.0490238202529789E-2</v>
      </c>
      <c r="H396" s="165">
        <v>38654</v>
      </c>
      <c r="I396" s="166">
        <f t="shared" si="11"/>
        <v>5.0144125117725966E-2</v>
      </c>
    </row>
    <row r="397" spans="1:9" ht="15.75" x14ac:dyDescent="0.25">
      <c r="A397" s="161" t="s">
        <v>352</v>
      </c>
      <c r="B397" s="167"/>
      <c r="C397" s="167"/>
      <c r="D397" s="165">
        <v>52924</v>
      </c>
      <c r="E397" s="166">
        <f t="shared" si="12"/>
        <v>5.5345127968092163E-2</v>
      </c>
      <c r="F397" s="165">
        <v>37329</v>
      </c>
      <c r="G397" s="166">
        <f t="shared" si="13"/>
        <v>3.9119499491736792E-2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60848</v>
      </c>
      <c r="I398" s="166">
        <f>H398/H$403</f>
        <v>7.8935420012505544E-2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68868</v>
      </c>
      <c r="I399" s="166">
        <f>H399/H$403</f>
        <v>8.9339411409105174E-2</v>
      </c>
    </row>
    <row r="400" spans="1:9" x14ac:dyDescent="0.2">
      <c r="A400" s="163" t="s">
        <v>53</v>
      </c>
      <c r="B400" s="167"/>
      <c r="C400" s="167"/>
      <c r="D400" s="165">
        <v>0</v>
      </c>
      <c r="E400" s="166">
        <f>D400/D$403</f>
        <v>0</v>
      </c>
      <c r="F400" s="165">
        <v>51555</v>
      </c>
      <c r="G400" s="166">
        <f>F400/F$403</f>
        <v>5.4027854919673456E-2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504</v>
      </c>
      <c r="C401" s="166">
        <f>B401/B$403</f>
        <v>5.2155771905424201E-4</v>
      </c>
      <c r="D401" s="165">
        <v>794</v>
      </c>
      <c r="E401" s="166">
        <f>D401/D$403</f>
        <v>8.3032332413772913E-4</v>
      </c>
      <c r="F401" s="165">
        <v>728</v>
      </c>
      <c r="G401" s="166">
        <f>F401/F$403</f>
        <v>7.6291879316307386E-4</v>
      </c>
      <c r="H401" s="165">
        <v>823</v>
      </c>
      <c r="I401" s="166">
        <f>H401/H$403</f>
        <v>1.0676415111473189E-3</v>
      </c>
    </row>
    <row r="402" spans="1:9" x14ac:dyDescent="0.2">
      <c r="A402" s="163" t="s">
        <v>356</v>
      </c>
      <c r="B402" s="165">
        <v>26161</v>
      </c>
      <c r="C402" s="166">
        <f>B402/B$403</f>
        <v>2.7072364063845288E-2</v>
      </c>
      <c r="D402" s="165">
        <v>58324</v>
      </c>
      <c r="E402" s="166">
        <f>D402/D$403</f>
        <v>6.0992163170036411E-2</v>
      </c>
      <c r="F402" s="165">
        <v>49791</v>
      </c>
      <c r="G402" s="166">
        <f>F402/F$403</f>
        <v>5.2179243997778312E-2</v>
      </c>
      <c r="H402" s="165">
        <v>37241</v>
      </c>
      <c r="I402" s="166">
        <f>H402/H$403</f>
        <v>4.8311102693362459E-2</v>
      </c>
    </row>
    <row r="403" spans="1:9" ht="15.75" x14ac:dyDescent="0.2">
      <c r="A403" s="140" t="s">
        <v>357</v>
      </c>
      <c r="B403" s="168">
        <f>SUM(B384:B388,B401:B402)</f>
        <v>966336</v>
      </c>
      <c r="C403" s="169">
        <f>SUM(C384:C388,C401:C402)</f>
        <v>1</v>
      </c>
      <c r="D403" s="168">
        <f>SUM(D389:D397,D400:D402)</f>
        <v>956254</v>
      </c>
      <c r="E403" s="169">
        <f>SUM(E389:E397,E400:E402)</f>
        <v>1</v>
      </c>
      <c r="F403" s="168">
        <f>SUM(F389:F397,F400:F402)</f>
        <v>954230</v>
      </c>
      <c r="G403" s="169">
        <f>SUM(G389:G397,G400:G402)</f>
        <v>1</v>
      </c>
      <c r="H403" s="168">
        <f>SUM(H389:H396,H398:H402)</f>
        <v>770858</v>
      </c>
      <c r="I403" s="169">
        <f>SUM(I389:I396,I398:I402)</f>
        <v>0.99999999999999989</v>
      </c>
    </row>
    <row r="404" spans="1:9" x14ac:dyDescent="0.2">
      <c r="A404" s="163" t="s">
        <v>358</v>
      </c>
      <c r="B404" s="165">
        <v>1439365</v>
      </c>
      <c r="C404" s="170"/>
      <c r="D404" s="165">
        <v>1439365</v>
      </c>
      <c r="E404" s="170"/>
      <c r="F404" s="165">
        <v>1439365</v>
      </c>
      <c r="G404" s="170"/>
      <c r="H404" s="165">
        <v>1458851</v>
      </c>
      <c r="I404" s="170"/>
    </row>
    <row r="405" spans="1:9" ht="15.75" x14ac:dyDescent="0.2">
      <c r="A405" s="140" t="s">
        <v>359</v>
      </c>
      <c r="B405" s="171">
        <f>B403/B404</f>
        <v>0.67136271897677102</v>
      </c>
      <c r="C405" s="169"/>
      <c r="D405" s="171">
        <f>D403/D404</f>
        <v>0.66435824130779897</v>
      </c>
      <c r="E405" s="169"/>
      <c r="F405" s="171">
        <f>F403/F404</f>
        <v>0.66295206566784659</v>
      </c>
      <c r="G405" s="169"/>
      <c r="H405" s="171">
        <f>H403/H404</f>
        <v>0.52840077567894184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509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320360</v>
      </c>
      <c r="D429" s="177">
        <f t="shared" ref="D429:D434" si="14">C429/$B$58</f>
        <v>0.16375744514667426</v>
      </c>
      <c r="E429" s="172">
        <v>144032</v>
      </c>
      <c r="F429" s="177">
        <f>E429/$C$58</f>
        <v>0.15276269345642141</v>
      </c>
      <c r="G429" s="172">
        <v>176328</v>
      </c>
      <c r="H429" s="177">
        <f>G429/$D$58</f>
        <v>0.17398614646853353</v>
      </c>
    </row>
    <row r="430" spans="1:8" x14ac:dyDescent="0.2">
      <c r="A430" s="258" t="s">
        <v>364</v>
      </c>
      <c r="B430" s="259"/>
      <c r="C430" s="165">
        <v>304613</v>
      </c>
      <c r="D430" s="178">
        <f t="shared" si="14"/>
        <v>0.15570809913367425</v>
      </c>
      <c r="E430" s="165">
        <v>135096</v>
      </c>
      <c r="F430" s="178">
        <f t="shared" ref="F430:F441" si="15">E430/$C$58</f>
        <v>0.14328502579418953</v>
      </c>
      <c r="G430" s="165">
        <v>169517</v>
      </c>
      <c r="H430" s="178">
        <f t="shared" ref="H430:H441" si="16">G430/$D$58</f>
        <v>0.16726560495727508</v>
      </c>
    </row>
    <row r="431" spans="1:8" x14ac:dyDescent="0.2">
      <c r="A431" s="258" t="s">
        <v>365</v>
      </c>
      <c r="B431" s="259"/>
      <c r="C431" s="165">
        <v>15747</v>
      </c>
      <c r="D431" s="178">
        <f t="shared" si="14"/>
        <v>8.0493460129999975E-3</v>
      </c>
      <c r="E431" s="165">
        <v>8936</v>
      </c>
      <c r="F431" s="178">
        <f t="shared" si="15"/>
        <v>9.4776676622318756E-3</v>
      </c>
      <c r="G431" s="165">
        <v>6811</v>
      </c>
      <c r="H431" s="178">
        <f t="shared" si="16"/>
        <v>6.7205415112584609E-3</v>
      </c>
    </row>
    <row r="432" spans="1:8" ht="15.75" x14ac:dyDescent="0.25">
      <c r="A432" s="256" t="s">
        <v>366</v>
      </c>
      <c r="B432" s="257"/>
      <c r="C432" s="172">
        <v>4990</v>
      </c>
      <c r="D432" s="177">
        <f t="shared" si="14"/>
        <v>2.5507230967720829E-3</v>
      </c>
      <c r="E432" s="172">
        <v>3183</v>
      </c>
      <c r="F432" s="177">
        <f t="shared" si="15"/>
        <v>3.3759418273146889E-3</v>
      </c>
      <c r="G432" s="172">
        <v>1807</v>
      </c>
      <c r="H432" s="177">
        <f t="shared" si="16"/>
        <v>1.7830008091093876E-3</v>
      </c>
    </row>
    <row r="433" spans="1:8" x14ac:dyDescent="0.2">
      <c r="A433" s="258" t="s">
        <v>364</v>
      </c>
      <c r="B433" s="259"/>
      <c r="C433" s="165">
        <v>234</v>
      </c>
      <c r="D433" s="178">
        <f t="shared" si="14"/>
        <v>1.196130670630596E-4</v>
      </c>
      <c r="E433" s="165">
        <v>158</v>
      </c>
      <c r="F433" s="178">
        <f t="shared" si="15"/>
        <v>1.6757738256855824E-4</v>
      </c>
      <c r="G433" s="165">
        <v>76</v>
      </c>
      <c r="H433" s="178">
        <f t="shared" si="16"/>
        <v>7.4990626171728535E-5</v>
      </c>
    </row>
    <row r="434" spans="1:8" x14ac:dyDescent="0.2">
      <c r="A434" s="258" t="s">
        <v>365</v>
      </c>
      <c r="B434" s="259"/>
      <c r="C434" s="165">
        <v>4756</v>
      </c>
      <c r="D434" s="178">
        <f t="shared" si="14"/>
        <v>2.4311100297090232E-3</v>
      </c>
      <c r="E434" s="165">
        <v>3025</v>
      </c>
      <c r="F434" s="178">
        <f t="shared" si="15"/>
        <v>3.208364444746131E-3</v>
      </c>
      <c r="G434" s="165">
        <v>1731</v>
      </c>
      <c r="H434" s="178">
        <f t="shared" si="16"/>
        <v>1.7080101829376592E-3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2013</v>
      </c>
      <c r="D436" s="177">
        <f t="shared" ref="D436:D441" si="17">C436/$B$58</f>
        <v>1.0289790769142692E-3</v>
      </c>
      <c r="E436" s="172">
        <v>885</v>
      </c>
      <c r="F436" s="177">
        <f t="shared" si="15"/>
        <v>9.3864546565300031E-4</v>
      </c>
      <c r="G436" s="172">
        <v>1128</v>
      </c>
      <c r="H436" s="177">
        <f t="shared" si="16"/>
        <v>1.1130187673909183E-3</v>
      </c>
    </row>
    <row r="437" spans="1:8" x14ac:dyDescent="0.2">
      <c r="A437" s="258" t="s">
        <v>364</v>
      </c>
      <c r="B437" s="259"/>
      <c r="C437" s="165">
        <v>1969</v>
      </c>
      <c r="D437" s="178">
        <f t="shared" si="17"/>
        <v>1.0064877309707877E-3</v>
      </c>
      <c r="E437" s="165">
        <v>867</v>
      </c>
      <c r="F437" s="178">
        <f t="shared" si="15"/>
        <v>9.1955437143632912E-4</v>
      </c>
      <c r="G437" s="165">
        <v>1102</v>
      </c>
      <c r="H437" s="178">
        <f t="shared" si="16"/>
        <v>1.0873640794900638E-3</v>
      </c>
    </row>
    <row r="438" spans="1:8" x14ac:dyDescent="0.2">
      <c r="A438" s="258" t="s">
        <v>365</v>
      </c>
      <c r="B438" s="259"/>
      <c r="C438" s="165">
        <v>44</v>
      </c>
      <c r="D438" s="178">
        <f t="shared" si="17"/>
        <v>2.2491345943481291E-5</v>
      </c>
      <c r="E438" s="165">
        <v>18</v>
      </c>
      <c r="F438" s="178">
        <f t="shared" si="15"/>
        <v>1.9091094216671192E-5</v>
      </c>
      <c r="G438" s="165">
        <v>26</v>
      </c>
      <c r="H438" s="178">
        <f t="shared" si="16"/>
        <v>2.5654687900854499E-5</v>
      </c>
    </row>
    <row r="439" spans="1:8" ht="15.75" x14ac:dyDescent="0.25">
      <c r="A439" s="256" t="s">
        <v>366</v>
      </c>
      <c r="B439" s="257"/>
      <c r="C439" s="172">
        <v>0</v>
      </c>
      <c r="D439" s="177">
        <f t="shared" si="17"/>
        <v>0</v>
      </c>
      <c r="E439" s="172">
        <v>0</v>
      </c>
      <c r="F439" s="177">
        <f t="shared" si="15"/>
        <v>0</v>
      </c>
      <c r="G439" s="172">
        <v>0</v>
      </c>
      <c r="H439" s="177">
        <f t="shared" si="16"/>
        <v>0</v>
      </c>
    </row>
    <row r="440" spans="1:8" x14ac:dyDescent="0.2">
      <c r="A440" s="258" t="s">
        <v>364</v>
      </c>
      <c r="B440" s="259"/>
      <c r="C440" s="175">
        <v>0</v>
      </c>
      <c r="D440" s="178">
        <f t="shared" si="17"/>
        <v>0</v>
      </c>
      <c r="E440" s="175">
        <v>0</v>
      </c>
      <c r="F440" s="178">
        <f t="shared" si="15"/>
        <v>0</v>
      </c>
      <c r="G440" s="175">
        <v>0</v>
      </c>
      <c r="H440" s="178">
        <f t="shared" si="16"/>
        <v>0</v>
      </c>
    </row>
    <row r="441" spans="1:8" x14ac:dyDescent="0.2">
      <c r="A441" s="258" t="s">
        <v>365</v>
      </c>
      <c r="B441" s="259"/>
      <c r="C441" s="165">
        <v>0</v>
      </c>
      <c r="D441" s="178">
        <f t="shared" si="17"/>
        <v>0</v>
      </c>
      <c r="E441" s="165">
        <v>0</v>
      </c>
      <c r="F441" s="178">
        <f t="shared" si="15"/>
        <v>0</v>
      </c>
      <c r="G441" s="165">
        <v>0</v>
      </c>
      <c r="H441" s="178">
        <f t="shared" si="16"/>
        <v>0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510</v>
      </c>
      <c r="D466" s="185" t="s">
        <v>511</v>
      </c>
      <c r="E466" s="185" t="s">
        <v>512</v>
      </c>
      <c r="F466" s="185" t="s">
        <v>513</v>
      </c>
      <c r="G466" s="185" t="s">
        <v>514</v>
      </c>
      <c r="H466" s="207" t="s">
        <v>515</v>
      </c>
    </row>
    <row r="467" spans="1:8" x14ac:dyDescent="0.2">
      <c r="A467" s="139" t="s">
        <v>438</v>
      </c>
      <c r="B467" s="108"/>
      <c r="C467" s="60">
        <v>204</v>
      </c>
      <c r="D467" s="60">
        <v>206</v>
      </c>
      <c r="E467" s="60">
        <v>206</v>
      </c>
      <c r="F467" s="60">
        <v>206</v>
      </c>
      <c r="G467" s="60">
        <v>206</v>
      </c>
      <c r="H467" s="60">
        <v>206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827</v>
      </c>
      <c r="D469" s="60">
        <v>832</v>
      </c>
      <c r="E469" s="60">
        <v>836</v>
      </c>
      <c r="F469" s="60">
        <v>836</v>
      </c>
      <c r="G469" s="60">
        <v>840</v>
      </c>
      <c r="H469" s="60">
        <v>843</v>
      </c>
    </row>
    <row r="470" spans="1:8" x14ac:dyDescent="0.2">
      <c r="A470" s="138" t="s">
        <v>441</v>
      </c>
      <c r="B470" s="106"/>
      <c r="C470" s="58">
        <v>167</v>
      </c>
      <c r="D470" s="58">
        <v>170</v>
      </c>
      <c r="E470" s="58">
        <v>171</v>
      </c>
      <c r="F470" s="58">
        <v>174</v>
      </c>
      <c r="G470" s="58">
        <v>178</v>
      </c>
      <c r="H470" s="58">
        <v>181</v>
      </c>
    </row>
    <row r="471" spans="1:8" x14ac:dyDescent="0.2">
      <c r="A471" s="139" t="s">
        <v>442</v>
      </c>
      <c r="B471" s="108"/>
      <c r="C471" s="60">
        <v>9</v>
      </c>
      <c r="D471" s="60">
        <v>9</v>
      </c>
      <c r="E471" s="60">
        <v>9</v>
      </c>
      <c r="F471" s="60">
        <v>9</v>
      </c>
      <c r="G471" s="60">
        <v>12</v>
      </c>
      <c r="H471" s="60">
        <v>13</v>
      </c>
    </row>
    <row r="472" spans="1:8" x14ac:dyDescent="0.2">
      <c r="A472" s="138" t="s">
        <v>443</v>
      </c>
      <c r="B472" s="106"/>
      <c r="C472" s="58">
        <v>651</v>
      </c>
      <c r="D472" s="58">
        <v>653</v>
      </c>
      <c r="E472" s="58">
        <v>656</v>
      </c>
      <c r="F472" s="58">
        <v>653</v>
      </c>
      <c r="G472" s="58">
        <v>650</v>
      </c>
      <c r="H472" s="58">
        <v>649</v>
      </c>
    </row>
    <row r="473" spans="1:8" x14ac:dyDescent="0.2">
      <c r="A473" s="139" t="s">
        <v>444</v>
      </c>
      <c r="B473" s="108"/>
      <c r="C473" s="60">
        <v>2658470</v>
      </c>
      <c r="D473" s="60">
        <v>2548734</v>
      </c>
      <c r="E473" s="60">
        <v>2719392</v>
      </c>
      <c r="F473" s="60">
        <v>2590686</v>
      </c>
      <c r="G473" s="60">
        <v>2580249</v>
      </c>
      <c r="H473" s="60">
        <v>2662237</v>
      </c>
    </row>
    <row r="474" spans="1:8" x14ac:dyDescent="0.2">
      <c r="A474" s="138" t="s">
        <v>445</v>
      </c>
      <c r="B474" s="106"/>
      <c r="C474" s="58">
        <v>0</v>
      </c>
      <c r="D474" s="58">
        <v>15265</v>
      </c>
      <c r="E474" s="58">
        <v>15401</v>
      </c>
      <c r="F474" s="58">
        <v>15662</v>
      </c>
      <c r="G474" s="58">
        <v>15921</v>
      </c>
      <c r="H474" s="58">
        <v>16216</v>
      </c>
    </row>
    <row r="475" spans="1:8" x14ac:dyDescent="0.2">
      <c r="A475" s="139" t="s">
        <v>446</v>
      </c>
      <c r="B475" s="108"/>
      <c r="C475" s="60">
        <v>10996</v>
      </c>
      <c r="D475" s="60">
        <v>11389</v>
      </c>
      <c r="E475" s="60">
        <v>11522</v>
      </c>
      <c r="F475" s="60">
        <v>11679</v>
      </c>
      <c r="G475" s="60">
        <v>11903</v>
      </c>
      <c r="H475" s="60">
        <v>12182</v>
      </c>
    </row>
    <row r="476" spans="1:8" x14ac:dyDescent="0.2">
      <c r="A476" s="138" t="s">
        <v>447</v>
      </c>
      <c r="B476" s="106"/>
      <c r="C476" s="58">
        <v>1461802</v>
      </c>
      <c r="D476" s="58">
        <v>1445561</v>
      </c>
      <c r="E476" s="58">
        <v>1522659</v>
      </c>
      <c r="F476" s="58">
        <v>1519602</v>
      </c>
      <c r="G476" s="58">
        <v>1494909</v>
      </c>
      <c r="H476" s="58">
        <v>1568452</v>
      </c>
    </row>
    <row r="477" spans="1:8" x14ac:dyDescent="0.2">
      <c r="A477" s="139" t="s">
        <v>448</v>
      </c>
      <c r="B477" s="108"/>
      <c r="C477" s="60">
        <v>1448806</v>
      </c>
      <c r="D477" s="60">
        <v>0</v>
      </c>
      <c r="E477" s="60">
        <v>1461785</v>
      </c>
      <c r="F477" s="60">
        <v>1475596</v>
      </c>
      <c r="G477" s="60">
        <v>1491376</v>
      </c>
      <c r="H477" s="60">
        <v>1496492</v>
      </c>
    </row>
    <row r="478" spans="1:8" x14ac:dyDescent="0.2">
      <c r="A478" s="138" t="s">
        <v>449</v>
      </c>
      <c r="B478" s="106"/>
      <c r="C478" s="58">
        <v>1448806</v>
      </c>
      <c r="D478" s="58">
        <v>0</v>
      </c>
      <c r="E478" s="58">
        <v>1461785</v>
      </c>
      <c r="F478" s="58">
        <v>1475596</v>
      </c>
      <c r="G478" s="58">
        <v>1491376</v>
      </c>
      <c r="H478" s="58">
        <v>1496492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475977</v>
      </c>
      <c r="D481" s="60">
        <v>0</v>
      </c>
      <c r="E481" s="60">
        <v>477024</v>
      </c>
      <c r="F481" s="60">
        <v>482306</v>
      </c>
      <c r="G481" s="60">
        <v>486259</v>
      </c>
      <c r="H481" s="60">
        <v>489125</v>
      </c>
    </row>
    <row r="482" spans="1:8" x14ac:dyDescent="0.2">
      <c r="A482" s="138" t="s">
        <v>453</v>
      </c>
      <c r="B482" s="106"/>
      <c r="C482" s="58">
        <v>466156</v>
      </c>
      <c r="D482" s="58">
        <v>0</v>
      </c>
      <c r="E482" s="58">
        <v>477024</v>
      </c>
      <c r="F482" s="58">
        <v>482306</v>
      </c>
      <c r="G482" s="58">
        <v>486259</v>
      </c>
      <c r="H482" s="58">
        <v>489125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9821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9.8039215686274161E-3</v>
      </c>
      <c r="D487" s="186">
        <f t="shared" ref="D487:G488" si="18">IF(D467&gt;0,E467/D467-1,0)</f>
        <v>0</v>
      </c>
      <c r="E487" s="186">
        <f t="shared" si="18"/>
        <v>0</v>
      </c>
      <c r="F487" s="186">
        <f t="shared" si="18"/>
        <v>0</v>
      </c>
      <c r="G487" s="186">
        <f t="shared" si="18"/>
        <v>0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6.0459492140265692E-3</v>
      </c>
      <c r="D489" s="186">
        <f t="shared" si="19"/>
        <v>4.8076923076922906E-3</v>
      </c>
      <c r="E489" s="186">
        <f t="shared" si="19"/>
        <v>0</v>
      </c>
      <c r="F489" s="186">
        <f t="shared" si="19"/>
        <v>4.7846889952152249E-3</v>
      </c>
      <c r="G489" s="186">
        <f t="shared" si="19"/>
        <v>3.5714285714285587E-3</v>
      </c>
    </row>
    <row r="490" spans="1:8" x14ac:dyDescent="0.2">
      <c r="A490" s="138" t="s">
        <v>441</v>
      </c>
      <c r="B490" s="106"/>
      <c r="C490" s="187">
        <f t="shared" si="19"/>
        <v>1.7964071856287456E-2</v>
      </c>
      <c r="D490" s="187">
        <f t="shared" si="19"/>
        <v>5.8823529411764497E-3</v>
      </c>
      <c r="E490" s="187">
        <f t="shared" si="19"/>
        <v>1.7543859649122862E-2</v>
      </c>
      <c r="F490" s="187">
        <f t="shared" si="19"/>
        <v>2.2988505747126409E-2</v>
      </c>
      <c r="G490" s="187">
        <f t="shared" si="19"/>
        <v>1.6853932584269593E-2</v>
      </c>
    </row>
    <row r="491" spans="1:8" x14ac:dyDescent="0.2">
      <c r="A491" s="139" t="s">
        <v>442</v>
      </c>
      <c r="B491" s="108"/>
      <c r="C491" s="186">
        <f t="shared" si="19"/>
        <v>0</v>
      </c>
      <c r="D491" s="186">
        <f t="shared" si="19"/>
        <v>0</v>
      </c>
      <c r="E491" s="186">
        <f t="shared" si="19"/>
        <v>0</v>
      </c>
      <c r="F491" s="186">
        <f t="shared" si="19"/>
        <v>0.33333333333333326</v>
      </c>
      <c r="G491" s="186">
        <f t="shared" si="19"/>
        <v>8.3333333333333259E-2</v>
      </c>
    </row>
    <row r="492" spans="1:8" x14ac:dyDescent="0.2">
      <c r="A492" s="138" t="s">
        <v>443</v>
      </c>
      <c r="B492" s="106"/>
      <c r="C492" s="187">
        <f t="shared" si="19"/>
        <v>3.0721966205837781E-3</v>
      </c>
      <c r="D492" s="187">
        <f t="shared" si="19"/>
        <v>4.5941807044409533E-3</v>
      </c>
      <c r="E492" s="187">
        <f t="shared" si="19"/>
        <v>-4.5731707317072656E-3</v>
      </c>
      <c r="F492" s="187">
        <f t="shared" si="19"/>
        <v>-4.5941807044410643E-3</v>
      </c>
      <c r="G492" s="187">
        <f t="shared" si="19"/>
        <v>-1.5384615384614886E-3</v>
      </c>
    </row>
    <row r="493" spans="1:8" x14ac:dyDescent="0.2">
      <c r="A493" s="139" t="s">
        <v>444</v>
      </c>
      <c r="B493" s="108"/>
      <c r="C493" s="186">
        <f t="shared" si="19"/>
        <v>-4.127787787712478E-2</v>
      </c>
      <c r="D493" s="186">
        <f t="shared" si="19"/>
        <v>6.6957948534448919E-2</v>
      </c>
      <c r="E493" s="186">
        <f t="shared" si="19"/>
        <v>-4.732896176792456E-2</v>
      </c>
      <c r="F493" s="186">
        <f t="shared" si="19"/>
        <v>-4.0286626785337454E-3</v>
      </c>
      <c r="G493" s="186">
        <f t="shared" si="19"/>
        <v>3.1775227894672131E-2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8.9092695709138692E-3</v>
      </c>
      <c r="E494" s="187">
        <f t="shared" si="19"/>
        <v>1.6946951496656038E-2</v>
      </c>
      <c r="F494" s="187">
        <f t="shared" si="19"/>
        <v>1.6536840761077753E-2</v>
      </c>
      <c r="G494" s="187">
        <f t="shared" si="19"/>
        <v>1.8528986872683895E-2</v>
      </c>
    </row>
    <row r="495" spans="1:8" x14ac:dyDescent="0.2">
      <c r="A495" s="139" t="s">
        <v>446</v>
      </c>
      <c r="B495" s="108"/>
      <c r="C495" s="186">
        <f t="shared" si="19"/>
        <v>3.5740269188796026E-2</v>
      </c>
      <c r="D495" s="186">
        <f t="shared" si="19"/>
        <v>1.1677934849416038E-2</v>
      </c>
      <c r="E495" s="186">
        <f t="shared" si="19"/>
        <v>1.3626106578718877E-2</v>
      </c>
      <c r="F495" s="186">
        <f t="shared" si="19"/>
        <v>1.9179724291463307E-2</v>
      </c>
      <c r="G495" s="186">
        <f t="shared" si="19"/>
        <v>2.3439469041418137E-2</v>
      </c>
    </row>
    <row r="496" spans="1:8" x14ac:dyDescent="0.2">
      <c r="A496" s="138" t="s">
        <v>447</v>
      </c>
      <c r="B496" s="106"/>
      <c r="C496" s="187">
        <f t="shared" si="19"/>
        <v>-1.1110259802627143E-2</v>
      </c>
      <c r="D496" s="187">
        <f t="shared" si="19"/>
        <v>5.3334311039105131E-2</v>
      </c>
      <c r="E496" s="187">
        <f t="shared" si="19"/>
        <v>-2.0076721051791591E-3</v>
      </c>
      <c r="F496" s="187">
        <f t="shared" si="19"/>
        <v>-1.6249649579297754E-2</v>
      </c>
      <c r="G496" s="187">
        <f t="shared" si="19"/>
        <v>4.9195636657482167E-2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9.4480378441426094E-3</v>
      </c>
      <c r="F497" s="186">
        <f t="shared" si="19"/>
        <v>1.0693983990197831E-2</v>
      </c>
      <c r="G497" s="186">
        <f t="shared" si="19"/>
        <v>3.4303891171643119E-3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9.4480378441426094E-3</v>
      </c>
      <c r="F498" s="187">
        <f t="shared" si="19"/>
        <v>1.0693983990197831E-2</v>
      </c>
      <c r="G498" s="187">
        <f t="shared" si="19"/>
        <v>3.4303891171643119E-3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1.1072818139129303E-2</v>
      </c>
      <c r="F501" s="186">
        <f t="shared" si="19"/>
        <v>8.1960415172110945E-3</v>
      </c>
      <c r="G501" s="186">
        <f t="shared" si="19"/>
        <v>5.8939783119695832E-3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1.1072818139129303E-2</v>
      </c>
      <c r="F502" s="187">
        <f t="shared" si="19"/>
        <v>8.1960415172110945E-3</v>
      </c>
      <c r="G502" s="187">
        <f t="shared" si="19"/>
        <v>5.8939783119695832E-3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516</v>
      </c>
      <c r="E507" s="198">
        <v>44682</v>
      </c>
      <c r="F507" s="198">
        <v>44713</v>
      </c>
      <c r="G507" s="198">
        <v>44743</v>
      </c>
      <c r="H507" s="198" t="s">
        <v>517</v>
      </c>
    </row>
    <row r="508" spans="1:9" ht="15.75" x14ac:dyDescent="0.2">
      <c r="A508" s="274" t="s">
        <v>457</v>
      </c>
      <c r="B508" s="275"/>
      <c r="C508" s="205">
        <v>64468045</v>
      </c>
      <c r="D508" s="205">
        <v>63693574</v>
      </c>
      <c r="E508" s="205">
        <v>63621377</v>
      </c>
      <c r="F508" s="205">
        <v>63906378</v>
      </c>
      <c r="G508" s="205">
        <v>63489331</v>
      </c>
      <c r="H508" s="205">
        <v>62630590</v>
      </c>
    </row>
    <row r="509" spans="1:9" x14ac:dyDescent="0.2">
      <c r="A509" s="208" t="s">
        <v>458</v>
      </c>
      <c r="B509" s="273"/>
      <c r="C509" s="206">
        <v>38894746</v>
      </c>
      <c r="D509" s="206">
        <v>39407629</v>
      </c>
      <c r="E509" s="206">
        <v>39042804</v>
      </c>
      <c r="F509" s="206">
        <v>38813301</v>
      </c>
      <c r="G509" s="206">
        <v>38445285</v>
      </c>
      <c r="H509" s="206">
        <v>38419010</v>
      </c>
    </row>
    <row r="510" spans="1:9" x14ac:dyDescent="0.2">
      <c r="A510" s="208" t="s">
        <v>459</v>
      </c>
      <c r="B510" s="273"/>
      <c r="C510" s="206">
        <v>7396277</v>
      </c>
      <c r="D510" s="206">
        <v>7384312</v>
      </c>
      <c r="E510" s="206">
        <v>7350914</v>
      </c>
      <c r="F510" s="206">
        <v>7258307</v>
      </c>
      <c r="G510" s="206">
        <v>7582511</v>
      </c>
      <c r="H510" s="206">
        <v>7109803</v>
      </c>
    </row>
    <row r="511" spans="1:9" x14ac:dyDescent="0.2">
      <c r="A511" s="208" t="s">
        <v>460</v>
      </c>
      <c r="B511" s="273"/>
      <c r="C511" s="206">
        <v>18177022</v>
      </c>
      <c r="D511" s="206">
        <v>16901633</v>
      </c>
      <c r="E511" s="206">
        <v>17227659</v>
      </c>
      <c r="F511" s="206">
        <v>17834770</v>
      </c>
      <c r="G511" s="206">
        <v>17461535</v>
      </c>
      <c r="H511" s="206">
        <v>17101777</v>
      </c>
    </row>
    <row r="512" spans="1:9" ht="15.75" x14ac:dyDescent="0.25">
      <c r="A512" s="276" t="s">
        <v>461</v>
      </c>
      <c r="B512" s="257"/>
      <c r="C512" s="205">
        <v>64419888</v>
      </c>
      <c r="D512" s="205">
        <v>63645984</v>
      </c>
      <c r="E512" s="205">
        <v>63573071</v>
      </c>
      <c r="F512" s="205">
        <v>63853245</v>
      </c>
      <c r="G512" s="205">
        <v>63442395</v>
      </c>
      <c r="H512" s="205">
        <v>62584268</v>
      </c>
    </row>
    <row r="513" spans="1:8" x14ac:dyDescent="0.2">
      <c r="A513" s="208" t="s">
        <v>458</v>
      </c>
      <c r="B513" s="273"/>
      <c r="C513" s="206">
        <v>38872078</v>
      </c>
      <c r="D513" s="206">
        <v>39385143</v>
      </c>
      <c r="E513" s="206">
        <v>39021501</v>
      </c>
      <c r="F513" s="206">
        <v>38786603</v>
      </c>
      <c r="G513" s="206">
        <v>38423752</v>
      </c>
      <c r="H513" s="206">
        <v>38396643</v>
      </c>
    </row>
    <row r="514" spans="1:8" x14ac:dyDescent="0.2">
      <c r="A514" s="208" t="s">
        <v>459</v>
      </c>
      <c r="B514" s="273"/>
      <c r="C514" s="206">
        <v>7370788</v>
      </c>
      <c r="D514" s="206">
        <v>7359208</v>
      </c>
      <c r="E514" s="206">
        <v>7323911</v>
      </c>
      <c r="F514" s="206">
        <v>7231872</v>
      </c>
      <c r="G514" s="206">
        <v>7557108</v>
      </c>
      <c r="H514" s="206">
        <v>7085848</v>
      </c>
    </row>
    <row r="515" spans="1:8" x14ac:dyDescent="0.2">
      <c r="A515" s="208" t="s">
        <v>460</v>
      </c>
      <c r="B515" s="273"/>
      <c r="C515" s="206">
        <v>18177022</v>
      </c>
      <c r="D515" s="206">
        <v>16901633</v>
      </c>
      <c r="E515" s="206">
        <v>17227659</v>
      </c>
      <c r="F515" s="206">
        <v>17834770</v>
      </c>
      <c r="G515" s="206">
        <v>17461535</v>
      </c>
      <c r="H515" s="206">
        <v>17101777</v>
      </c>
    </row>
    <row r="516" spans="1:8" ht="15.75" x14ac:dyDescent="0.25">
      <c r="A516" s="276" t="s">
        <v>462</v>
      </c>
      <c r="B516" s="257"/>
      <c r="C516" s="205">
        <v>48157</v>
      </c>
      <c r="D516" s="205">
        <v>47590</v>
      </c>
      <c r="E516" s="205">
        <v>48306</v>
      </c>
      <c r="F516" s="205">
        <v>53133</v>
      </c>
      <c r="G516" s="205">
        <v>46936</v>
      </c>
      <c r="H516" s="205">
        <v>46322</v>
      </c>
    </row>
    <row r="517" spans="1:8" x14ac:dyDescent="0.2">
      <c r="A517" s="208" t="s">
        <v>458</v>
      </c>
      <c r="B517" s="273"/>
      <c r="C517" s="206">
        <v>22668</v>
      </c>
      <c r="D517" s="206">
        <v>22486</v>
      </c>
      <c r="E517" s="206">
        <v>21303</v>
      </c>
      <c r="F517" s="206">
        <v>26698</v>
      </c>
      <c r="G517" s="206">
        <v>21533</v>
      </c>
      <c r="H517" s="206">
        <v>22367</v>
      </c>
    </row>
    <row r="518" spans="1:8" x14ac:dyDescent="0.2">
      <c r="A518" s="208" t="s">
        <v>459</v>
      </c>
      <c r="B518" s="273"/>
      <c r="C518" s="206">
        <v>25489</v>
      </c>
      <c r="D518" s="206">
        <v>25104</v>
      </c>
      <c r="E518" s="206">
        <v>27003</v>
      </c>
      <c r="F518" s="206">
        <v>26435</v>
      </c>
      <c r="G518" s="206">
        <v>25403</v>
      </c>
      <c r="H518" s="206">
        <v>23955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58474</v>
      </c>
      <c r="D521" s="200">
        <v>58903</v>
      </c>
      <c r="E521" s="200">
        <v>67873</v>
      </c>
      <c r="F521" s="200">
        <v>60857</v>
      </c>
      <c r="G521" s="200">
        <v>61923</v>
      </c>
      <c r="H521" s="200">
        <v>62698</v>
      </c>
    </row>
    <row r="522" spans="1:8" x14ac:dyDescent="0.2">
      <c r="A522" s="208" t="s">
        <v>458</v>
      </c>
      <c r="B522" s="273"/>
      <c r="C522" s="201">
        <v>3928</v>
      </c>
      <c r="D522" s="201">
        <v>3909</v>
      </c>
      <c r="E522" s="201">
        <v>3914</v>
      </c>
      <c r="F522" s="201">
        <v>3953</v>
      </c>
      <c r="G522" s="201">
        <v>4003</v>
      </c>
      <c r="H522" s="201">
        <v>4103</v>
      </c>
    </row>
    <row r="523" spans="1:8" x14ac:dyDescent="0.2">
      <c r="A523" s="208" t="s">
        <v>459</v>
      </c>
      <c r="B523" s="273"/>
      <c r="C523" s="201">
        <v>42183</v>
      </c>
      <c r="D523" s="201">
        <v>42521</v>
      </c>
      <c r="E523" s="201">
        <v>48547</v>
      </c>
      <c r="F523" s="201">
        <v>44005</v>
      </c>
      <c r="G523" s="201">
        <v>44725</v>
      </c>
      <c r="H523" s="201">
        <v>45244</v>
      </c>
    </row>
    <row r="524" spans="1:8" x14ac:dyDescent="0.2">
      <c r="A524" s="208" t="s">
        <v>460</v>
      </c>
      <c r="B524" s="273"/>
      <c r="C524" s="201">
        <v>12363</v>
      </c>
      <c r="D524" s="201">
        <v>12473</v>
      </c>
      <c r="E524" s="201">
        <v>15412</v>
      </c>
      <c r="F524" s="201">
        <v>12899</v>
      </c>
      <c r="G524" s="201">
        <v>13195</v>
      </c>
      <c r="H524" s="201">
        <v>13351</v>
      </c>
    </row>
    <row r="525" spans="1:8" ht="15.75" x14ac:dyDescent="0.25">
      <c r="A525" s="276" t="s">
        <v>461</v>
      </c>
      <c r="B525" s="257"/>
      <c r="C525" s="200">
        <v>2946</v>
      </c>
      <c r="D525" s="200">
        <v>3013</v>
      </c>
      <c r="E525" s="200">
        <v>2982</v>
      </c>
      <c r="F525" s="200">
        <v>3059</v>
      </c>
      <c r="G525" s="200">
        <v>3126</v>
      </c>
      <c r="H525" s="200">
        <v>3225</v>
      </c>
    </row>
    <row r="526" spans="1:8" x14ac:dyDescent="0.2">
      <c r="A526" s="208" t="s">
        <v>458</v>
      </c>
      <c r="B526" s="273"/>
      <c r="C526" s="201">
        <v>1496</v>
      </c>
      <c r="D526" s="201">
        <v>1543</v>
      </c>
      <c r="E526" s="201">
        <v>1509</v>
      </c>
      <c r="F526" s="201">
        <v>1555</v>
      </c>
      <c r="G526" s="201">
        <v>1617</v>
      </c>
      <c r="H526" s="201">
        <v>1693</v>
      </c>
    </row>
    <row r="527" spans="1:8" x14ac:dyDescent="0.2">
      <c r="A527" s="208" t="s">
        <v>459</v>
      </c>
      <c r="B527" s="273"/>
      <c r="C527" s="201">
        <v>412</v>
      </c>
      <c r="D527" s="201">
        <v>423</v>
      </c>
      <c r="E527" s="201">
        <v>435</v>
      </c>
      <c r="F527" s="201">
        <v>458</v>
      </c>
      <c r="G527" s="201">
        <v>462</v>
      </c>
      <c r="H527" s="201">
        <v>476</v>
      </c>
    </row>
    <row r="528" spans="1:8" x14ac:dyDescent="0.2">
      <c r="A528" s="208" t="s">
        <v>460</v>
      </c>
      <c r="B528" s="273"/>
      <c r="C528" s="201">
        <v>1038</v>
      </c>
      <c r="D528" s="201">
        <v>1047</v>
      </c>
      <c r="E528" s="201">
        <v>1038</v>
      </c>
      <c r="F528" s="201">
        <v>1046</v>
      </c>
      <c r="G528" s="201">
        <v>1047</v>
      </c>
      <c r="H528" s="201">
        <v>1056</v>
      </c>
    </row>
    <row r="529" spans="1:8" ht="15.75" x14ac:dyDescent="0.25">
      <c r="A529" s="276" t="s">
        <v>462</v>
      </c>
      <c r="B529" s="257"/>
      <c r="C529" s="200">
        <v>55528</v>
      </c>
      <c r="D529" s="200">
        <v>55890</v>
      </c>
      <c r="E529" s="200">
        <v>64891</v>
      </c>
      <c r="F529" s="200">
        <v>57798</v>
      </c>
      <c r="G529" s="200">
        <v>58797</v>
      </c>
      <c r="H529" s="200">
        <v>59473</v>
      </c>
    </row>
    <row r="530" spans="1:8" x14ac:dyDescent="0.2">
      <c r="A530" s="208" t="s">
        <v>458</v>
      </c>
      <c r="B530" s="273"/>
      <c r="C530" s="201">
        <v>2432</v>
      </c>
      <c r="D530" s="201">
        <v>2366</v>
      </c>
      <c r="E530" s="201">
        <v>2405</v>
      </c>
      <c r="F530" s="201">
        <v>2398</v>
      </c>
      <c r="G530" s="201">
        <v>2386</v>
      </c>
      <c r="H530" s="201">
        <v>2410</v>
      </c>
    </row>
    <row r="531" spans="1:8" x14ac:dyDescent="0.2">
      <c r="A531" s="208" t="s">
        <v>459</v>
      </c>
      <c r="B531" s="273"/>
      <c r="C531" s="201">
        <v>41771</v>
      </c>
      <c r="D531" s="201">
        <v>42098</v>
      </c>
      <c r="E531" s="201">
        <v>48112</v>
      </c>
      <c r="F531" s="201">
        <v>43547</v>
      </c>
      <c r="G531" s="201">
        <v>44263</v>
      </c>
      <c r="H531" s="201">
        <v>44768</v>
      </c>
    </row>
    <row r="532" spans="1:8" x14ac:dyDescent="0.2">
      <c r="A532" s="208" t="s">
        <v>460</v>
      </c>
      <c r="B532" s="273"/>
      <c r="C532" s="201">
        <v>11325</v>
      </c>
      <c r="D532" s="201">
        <v>11426</v>
      </c>
      <c r="E532" s="201">
        <v>14374</v>
      </c>
      <c r="F532" s="201">
        <v>11853</v>
      </c>
      <c r="G532" s="201">
        <v>12148</v>
      </c>
      <c r="H532" s="201">
        <v>12295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1102510</v>
      </c>
      <c r="D534" s="203">
        <v>1081330</v>
      </c>
      <c r="E534" s="203">
        <v>937360</v>
      </c>
      <c r="F534" s="203">
        <v>1050110</v>
      </c>
      <c r="G534" s="203">
        <v>1025290</v>
      </c>
      <c r="H534" s="203">
        <v>998920</v>
      </c>
    </row>
    <row r="535" spans="1:8" x14ac:dyDescent="0.2">
      <c r="A535" s="208" t="s">
        <v>458</v>
      </c>
      <c r="B535" s="273"/>
      <c r="C535" s="204">
        <v>9901920</v>
      </c>
      <c r="D535" s="204">
        <v>10081260</v>
      </c>
      <c r="E535" s="204">
        <v>9975170</v>
      </c>
      <c r="F535" s="204">
        <v>9818690</v>
      </c>
      <c r="G535" s="204">
        <v>9604120</v>
      </c>
      <c r="H535" s="204">
        <v>9363640</v>
      </c>
    </row>
    <row r="536" spans="1:8" x14ac:dyDescent="0.2">
      <c r="A536" s="208" t="s">
        <v>459</v>
      </c>
      <c r="B536" s="273"/>
      <c r="C536" s="204">
        <v>175340</v>
      </c>
      <c r="D536" s="204">
        <v>173660</v>
      </c>
      <c r="E536" s="204">
        <v>151420</v>
      </c>
      <c r="F536" s="204">
        <v>164940</v>
      </c>
      <c r="G536" s="204">
        <v>169540</v>
      </c>
      <c r="H536" s="204">
        <v>157140</v>
      </c>
    </row>
    <row r="537" spans="1:8" x14ac:dyDescent="0.2">
      <c r="A537" s="208" t="s">
        <v>460</v>
      </c>
      <c r="B537" s="273"/>
      <c r="C537" s="204">
        <v>1470280</v>
      </c>
      <c r="D537" s="204">
        <v>1355060</v>
      </c>
      <c r="E537" s="204">
        <v>1117810</v>
      </c>
      <c r="F537" s="204">
        <v>1382650</v>
      </c>
      <c r="G537" s="204">
        <v>1323340</v>
      </c>
      <c r="H537" s="204">
        <v>1280940</v>
      </c>
    </row>
    <row r="538" spans="1:8" ht="15.75" x14ac:dyDescent="0.25">
      <c r="A538" s="276" t="s">
        <v>461</v>
      </c>
      <c r="B538" s="257"/>
      <c r="C538" s="203">
        <v>21866900</v>
      </c>
      <c r="D538" s="203">
        <v>21123790</v>
      </c>
      <c r="E538" s="203">
        <v>21318940</v>
      </c>
      <c r="F538" s="203">
        <v>20873900</v>
      </c>
      <c r="G538" s="203">
        <v>20295070</v>
      </c>
      <c r="H538" s="203">
        <v>19405970</v>
      </c>
    </row>
    <row r="539" spans="1:8" x14ac:dyDescent="0.2">
      <c r="A539" s="208" t="s">
        <v>458</v>
      </c>
      <c r="B539" s="273"/>
      <c r="C539" s="204">
        <v>25984010</v>
      </c>
      <c r="D539" s="204">
        <v>25525040</v>
      </c>
      <c r="E539" s="204">
        <v>25859180</v>
      </c>
      <c r="F539" s="204">
        <v>24943150</v>
      </c>
      <c r="G539" s="204">
        <v>23762370</v>
      </c>
      <c r="H539" s="204">
        <v>22679650</v>
      </c>
    </row>
    <row r="540" spans="1:8" x14ac:dyDescent="0.2">
      <c r="A540" s="208" t="s">
        <v>459</v>
      </c>
      <c r="B540" s="273"/>
      <c r="C540" s="204">
        <v>17890260</v>
      </c>
      <c r="D540" s="204">
        <v>17397650</v>
      </c>
      <c r="E540" s="204">
        <v>16836580</v>
      </c>
      <c r="F540" s="204">
        <v>15790110</v>
      </c>
      <c r="G540" s="204">
        <v>16357380</v>
      </c>
      <c r="H540" s="204">
        <v>14886240</v>
      </c>
    </row>
    <row r="541" spans="1:8" x14ac:dyDescent="0.2">
      <c r="A541" s="208" t="s">
        <v>460</v>
      </c>
      <c r="B541" s="273"/>
      <c r="C541" s="204">
        <v>17511580</v>
      </c>
      <c r="D541" s="204">
        <v>16142920</v>
      </c>
      <c r="E541" s="204">
        <v>16596970</v>
      </c>
      <c r="F541" s="204">
        <v>17050450</v>
      </c>
      <c r="G541" s="204">
        <v>16677680</v>
      </c>
      <c r="H541" s="204">
        <v>16194860</v>
      </c>
    </row>
    <row r="542" spans="1:8" ht="15.75" x14ac:dyDescent="0.25">
      <c r="A542" s="276" t="s">
        <v>462</v>
      </c>
      <c r="B542" s="257"/>
      <c r="C542" s="203">
        <v>870</v>
      </c>
      <c r="D542" s="203">
        <v>850</v>
      </c>
      <c r="E542" s="203">
        <v>740</v>
      </c>
      <c r="F542" s="203">
        <v>920</v>
      </c>
      <c r="G542" s="203">
        <v>800</v>
      </c>
      <c r="H542" s="203">
        <v>780</v>
      </c>
    </row>
    <row r="543" spans="1:8" x14ac:dyDescent="0.2">
      <c r="A543" s="208" t="s">
        <v>458</v>
      </c>
      <c r="B543" s="273"/>
      <c r="C543" s="204">
        <v>9320</v>
      </c>
      <c r="D543" s="204">
        <v>9500</v>
      </c>
      <c r="E543" s="204">
        <v>8860</v>
      </c>
      <c r="F543" s="204">
        <v>11130</v>
      </c>
      <c r="G543" s="204">
        <v>9020</v>
      </c>
      <c r="H543" s="204">
        <v>9280</v>
      </c>
    </row>
    <row r="544" spans="1:8" x14ac:dyDescent="0.2">
      <c r="A544" s="208" t="s">
        <v>459</v>
      </c>
      <c r="B544" s="273"/>
      <c r="C544" s="204">
        <v>610</v>
      </c>
      <c r="D544" s="204">
        <v>600</v>
      </c>
      <c r="E544" s="204">
        <v>560</v>
      </c>
      <c r="F544" s="204">
        <v>610</v>
      </c>
      <c r="G544" s="204">
        <v>570</v>
      </c>
      <c r="H544" s="204">
        <v>540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642.62</v>
      </c>
      <c r="D550" s="195">
        <v>676.28</v>
      </c>
      <c r="E550" s="195">
        <v>710.24</v>
      </c>
      <c r="F550" s="195">
        <v>756.9</v>
      </c>
      <c r="G550" s="195">
        <v>1007.08</v>
      </c>
      <c r="H550" s="195">
        <v>1068.19</v>
      </c>
    </row>
    <row r="551" spans="1:8" ht="15.75" x14ac:dyDescent="0.2">
      <c r="A551" s="274" t="s">
        <v>473</v>
      </c>
      <c r="B551" s="275"/>
      <c r="C551" s="196">
        <v>2081047</v>
      </c>
      <c r="D551" s="196">
        <v>2098884</v>
      </c>
      <c r="E551" s="196">
        <v>2178595</v>
      </c>
      <c r="F551" s="196">
        <v>2225043</v>
      </c>
      <c r="G551" s="196">
        <v>2663628</v>
      </c>
      <c r="H551" s="196">
        <v>3533215</v>
      </c>
    </row>
    <row r="552" spans="1:8" ht="15.75" x14ac:dyDescent="0.2">
      <c r="A552" s="280" t="s">
        <v>474</v>
      </c>
      <c r="B552" s="275"/>
      <c r="C552" s="195">
        <v>308.79000000000002</v>
      </c>
      <c r="D552" s="195">
        <v>322.20999999999998</v>
      </c>
      <c r="E552" s="195">
        <v>326.01</v>
      </c>
      <c r="F552" s="195">
        <v>340.17</v>
      </c>
      <c r="G552" s="195">
        <v>378.08</v>
      </c>
      <c r="H552" s="195">
        <v>302.33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5.2379322149948671E-2</v>
      </c>
      <c r="D556" s="197">
        <f>IF(AND(D550&gt;0,E550&gt;0)=TRUE,E550/D550-1,"")</f>
        <v>5.0215886910747187E-2</v>
      </c>
      <c r="E556" s="197">
        <f>IF(AND(E550&gt;0,F550&gt;0)=TRUE,F550/E550-1,"")</f>
        <v>6.5696102725839145E-2</v>
      </c>
      <c r="F556" s="197">
        <f>IF(AND(F550&gt;0,G550&gt;0)=TRUE,G550/F550-1,"")</f>
        <v>0.33053243493195938</v>
      </c>
      <c r="G556" s="197">
        <f>IF(AND(G550&gt;0,H550&gt;0)=TRUE,H550/G550-1,"")</f>
        <v>6.0680382889144902E-2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8.5711663407890271E-3</v>
      </c>
      <c r="D557" s="197">
        <f t="shared" si="20"/>
        <v>3.7977801536435596E-2</v>
      </c>
      <c r="E557" s="197">
        <f t="shared" si="20"/>
        <v>2.1320162765452011E-2</v>
      </c>
      <c r="F557" s="197">
        <f t="shared" si="20"/>
        <v>0.1971130445568916</v>
      </c>
      <c r="G557" s="197">
        <f t="shared" si="20"/>
        <v>0.32646713429953422</v>
      </c>
    </row>
    <row r="558" spans="1:8" ht="15.75" x14ac:dyDescent="0.2">
      <c r="A558" s="280" t="s">
        <v>474</v>
      </c>
      <c r="B558" s="275"/>
      <c r="C558" s="197">
        <f t="shared" si="20"/>
        <v>4.3459956604812167E-2</v>
      </c>
      <c r="D558" s="197">
        <f t="shared" si="20"/>
        <v>1.1793550789857665E-2</v>
      </c>
      <c r="E558" s="197">
        <f t="shared" si="20"/>
        <v>4.3434250483114001E-2</v>
      </c>
      <c r="F558" s="197">
        <f t="shared" si="20"/>
        <v>0.11144427786106936</v>
      </c>
      <c r="G558" s="197">
        <f t="shared" si="20"/>
        <v>-0.20035442234447742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236.15</v>
      </c>
      <c r="D562" s="195">
        <v>275.08</v>
      </c>
      <c r="E562" s="195">
        <v>289.92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845223</v>
      </c>
      <c r="D563" s="196">
        <v>898676</v>
      </c>
      <c r="E563" s="196">
        <v>906012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279.39</v>
      </c>
      <c r="D564" s="195">
        <v>306.10000000000002</v>
      </c>
      <c r="E564" s="195">
        <v>319.99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0.16485284776625009</v>
      </c>
      <c r="D568" s="197">
        <f>IF(AND(D562&gt;0,E562&gt;0)=TRUE,E562/D562-1,"")</f>
        <v>5.3947942416751715E-2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6.324129845023152E-2</v>
      </c>
      <c r="D569" s="197">
        <f t="shared" si="21"/>
        <v>8.1631199675966659E-3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9.5601131035470299E-2</v>
      </c>
      <c r="D570" s="197">
        <f t="shared" si="21"/>
        <v>4.5377327670695911E-2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518</v>
      </c>
      <c r="B587" s="8"/>
      <c r="C587" s="8"/>
      <c r="D587" s="8"/>
      <c r="F587" s="217" t="s">
        <v>519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1688666</v>
      </c>
      <c r="E591" s="147">
        <v>505986</v>
      </c>
      <c r="F591" s="147">
        <v>38812</v>
      </c>
      <c r="G591" s="147">
        <v>1229658</v>
      </c>
      <c r="H591" s="147">
        <v>419957</v>
      </c>
      <c r="I591" s="147">
        <v>9752</v>
      </c>
    </row>
    <row r="592" spans="1:9" x14ac:dyDescent="0.2">
      <c r="A592" s="233" t="s">
        <v>121</v>
      </c>
      <c r="B592" s="234"/>
      <c r="C592" s="234"/>
      <c r="D592" s="148">
        <v>1912114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0.88314085875632942</v>
      </c>
      <c r="E593" s="87">
        <f t="shared" si="22"/>
        <v>0.2646212516617733</v>
      </c>
      <c r="F593" s="87">
        <f t="shared" si="22"/>
        <v>2.0297952946320145E-2</v>
      </c>
      <c r="G593" s="87">
        <f t="shared" si="22"/>
        <v>0.64308822591121662</v>
      </c>
      <c r="H593" s="87">
        <f t="shared" si="22"/>
        <v>0.21962968735127716</v>
      </c>
      <c r="I593" s="87">
        <f t="shared" si="22"/>
        <v>5.1001143237275606E-3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520</v>
      </c>
      <c r="E595" s="86" t="s">
        <v>520</v>
      </c>
      <c r="F595" s="86" t="s">
        <v>520</v>
      </c>
      <c r="G595" s="86" t="s">
        <v>520</v>
      </c>
      <c r="H595" s="86" t="s">
        <v>520</v>
      </c>
      <c r="I595" s="86" t="s">
        <v>520</v>
      </c>
    </row>
    <row r="596" spans="1:9" x14ac:dyDescent="0.2">
      <c r="A596" s="233" t="s">
        <v>124</v>
      </c>
      <c r="B596" s="234"/>
      <c r="C596" s="234"/>
      <c r="D596" s="143">
        <v>3422047</v>
      </c>
      <c r="E596" s="144">
        <v>1256434</v>
      </c>
      <c r="F596" s="144">
        <v>39990</v>
      </c>
      <c r="G596" s="144">
        <v>1541240</v>
      </c>
      <c r="H596" s="144">
        <v>571132</v>
      </c>
      <c r="I596" s="144">
        <v>13251</v>
      </c>
    </row>
    <row r="597" spans="1:9" x14ac:dyDescent="0.2">
      <c r="A597" s="233" t="s">
        <v>125</v>
      </c>
      <c r="B597" s="234"/>
      <c r="C597" s="234"/>
      <c r="D597" s="143">
        <v>69975</v>
      </c>
      <c r="E597" s="144">
        <v>61221</v>
      </c>
      <c r="F597" s="144">
        <v>80</v>
      </c>
      <c r="G597" s="144">
        <v>1138</v>
      </c>
      <c r="H597" s="144">
        <v>6977</v>
      </c>
      <c r="I597" s="144">
        <v>291</v>
      </c>
    </row>
    <row r="598" spans="1:9" x14ac:dyDescent="0.2">
      <c r="A598" s="233" t="s">
        <v>126</v>
      </c>
      <c r="B598" s="234"/>
      <c r="C598" s="234"/>
      <c r="D598" s="141">
        <v>2</v>
      </c>
      <c r="E598" s="142">
        <v>2.5</v>
      </c>
      <c r="F598" s="142">
        <v>1</v>
      </c>
      <c r="G598" s="142">
        <v>1.3</v>
      </c>
      <c r="H598" s="142">
        <v>1.4</v>
      </c>
      <c r="I598" s="142">
        <v>1.4</v>
      </c>
    </row>
    <row r="599" spans="1:9" x14ac:dyDescent="0.2">
      <c r="A599" s="233" t="s">
        <v>127</v>
      </c>
      <c r="B599" s="234"/>
      <c r="C599" s="234"/>
      <c r="D599" s="88">
        <v>76991.990000000005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43080419920</v>
      </c>
      <c r="E601" s="151">
        <v>19279804410</v>
      </c>
      <c r="F601" s="151">
        <v>16050356563</v>
      </c>
      <c r="G601" s="151">
        <v>3214373713</v>
      </c>
      <c r="H601" s="151">
        <v>4233734585</v>
      </c>
      <c r="I601" s="151">
        <v>302150649</v>
      </c>
    </row>
    <row r="602" spans="1:9" x14ac:dyDescent="0.2">
      <c r="A602" s="233" t="s">
        <v>130</v>
      </c>
      <c r="B602" s="234"/>
      <c r="C602" s="234"/>
      <c r="D602" s="152">
        <v>12589.08</v>
      </c>
      <c r="E602" s="153">
        <v>15344.86</v>
      </c>
      <c r="F602" s="153">
        <v>401359.25</v>
      </c>
      <c r="G602" s="153">
        <v>2085.58</v>
      </c>
      <c r="H602" s="153">
        <v>7412.88</v>
      </c>
      <c r="I602" s="153">
        <v>22802.1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17552155965</v>
      </c>
      <c r="E604" s="155">
        <v>10875172902</v>
      </c>
      <c r="F604" s="155">
        <v>477486254</v>
      </c>
      <c r="G604" s="155">
        <v>3145369510</v>
      </c>
      <c r="H604" s="155">
        <v>2817464426</v>
      </c>
      <c r="I604" s="155">
        <v>236662873</v>
      </c>
    </row>
    <row r="605" spans="1:9" x14ac:dyDescent="0.2">
      <c r="A605" s="233" t="s">
        <v>133</v>
      </c>
      <c r="B605" s="234"/>
      <c r="C605" s="234"/>
      <c r="D605" s="152">
        <v>5129.1400000000003</v>
      </c>
      <c r="E605" s="153">
        <v>8655.59</v>
      </c>
      <c r="F605" s="153">
        <v>11940.14</v>
      </c>
      <c r="G605" s="153">
        <v>2040.8</v>
      </c>
      <c r="H605" s="153">
        <v>4933.12</v>
      </c>
      <c r="I605" s="153">
        <v>17860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25802937834</v>
      </c>
      <c r="E607" s="157">
        <v>14960443317</v>
      </c>
      <c r="F607" s="157">
        <v>1329926534</v>
      </c>
      <c r="G607" s="157">
        <v>3447804553</v>
      </c>
      <c r="H607" s="157">
        <v>5845580636</v>
      </c>
      <c r="I607" s="157">
        <v>219182794</v>
      </c>
    </row>
    <row r="608" spans="1:9" x14ac:dyDescent="0.2">
      <c r="A608" s="233" t="s">
        <v>112</v>
      </c>
      <c r="B608" s="234"/>
      <c r="C608" s="234"/>
      <c r="D608" s="158">
        <v>21847.14</v>
      </c>
      <c r="E608" s="159">
        <v>21394.1</v>
      </c>
      <c r="F608" s="159">
        <v>158513.29</v>
      </c>
      <c r="G608" s="159">
        <v>16789.89</v>
      </c>
      <c r="H608" s="159">
        <v>22108.6</v>
      </c>
      <c r="I608" s="159">
        <v>60132.45</v>
      </c>
    </row>
    <row r="609" spans="1:9" x14ac:dyDescent="0.2">
      <c r="A609" s="233" t="s">
        <v>135</v>
      </c>
      <c r="B609" s="234"/>
      <c r="C609" s="234"/>
      <c r="D609" s="143">
        <v>1181067</v>
      </c>
      <c r="E609" s="144">
        <v>699279</v>
      </c>
      <c r="F609" s="144">
        <v>8390</v>
      </c>
      <c r="G609" s="144">
        <v>205350</v>
      </c>
      <c r="H609" s="144">
        <v>264403</v>
      </c>
      <c r="I609" s="144">
        <v>3645</v>
      </c>
    </row>
    <row r="610" spans="1:9" x14ac:dyDescent="0.2">
      <c r="A610" s="233" t="s">
        <v>113</v>
      </c>
      <c r="B610" s="234"/>
      <c r="C610" s="234"/>
      <c r="D610" s="87">
        <v>1.66E-2</v>
      </c>
      <c r="E610" s="89">
        <v>9.9000000000000008E-3</v>
      </c>
      <c r="F610" s="89">
        <v>1E-4</v>
      </c>
      <c r="G610" s="89">
        <v>2.8999999999999998E-3</v>
      </c>
      <c r="H610" s="89">
        <v>3.7000000000000002E-3</v>
      </c>
      <c r="I610" s="89">
        <v>1E-4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1.37</v>
      </c>
      <c r="E612" s="142">
        <v>0.63</v>
      </c>
      <c r="F612" s="142">
        <v>0.03</v>
      </c>
      <c r="G612" s="142">
        <v>0.78</v>
      </c>
      <c r="H612" s="142">
        <v>0.33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1.1200000000000001</v>
      </c>
      <c r="E613" s="142">
        <v>0.67</v>
      </c>
      <c r="F613" s="142">
        <v>0.01</v>
      </c>
      <c r="G613" s="142">
        <v>0.6</v>
      </c>
      <c r="H613" s="142">
        <v>0.31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0.84</v>
      </c>
      <c r="E614" s="142">
        <v>0.51</v>
      </c>
      <c r="F614" s="142">
        <v>0.01</v>
      </c>
      <c r="G614" s="142">
        <v>0.34</v>
      </c>
      <c r="H614" s="142">
        <v>0.27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0.45</v>
      </c>
      <c r="E615" s="142">
        <v>0.36</v>
      </c>
      <c r="F615" s="142">
        <v>0.01</v>
      </c>
      <c r="G615" s="142">
        <v>0.08</v>
      </c>
      <c r="H615" s="142">
        <v>0.21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25.92</v>
      </c>
      <c r="E616" s="142">
        <v>16.16</v>
      </c>
      <c r="F616" s="142">
        <v>0.37</v>
      </c>
      <c r="G616" s="142">
        <v>7.68</v>
      </c>
      <c r="H616" s="142">
        <v>8.6300000000000008</v>
      </c>
      <c r="I616" s="142">
        <v>0.18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29.71</v>
      </c>
      <c r="E618" s="142">
        <v>18.329999999999998</v>
      </c>
      <c r="F618" s="142">
        <v>0.43</v>
      </c>
      <c r="G618" s="142">
        <v>9.49</v>
      </c>
      <c r="H618" s="142">
        <v>9.74</v>
      </c>
      <c r="I618" s="142">
        <v>0.19</v>
      </c>
    </row>
    <row r="619" spans="1:9" x14ac:dyDescent="0.2">
      <c r="A619" s="263" t="s">
        <v>144</v>
      </c>
      <c r="B619" s="234"/>
      <c r="C619" s="234"/>
      <c r="D619" s="141">
        <v>28.34</v>
      </c>
      <c r="E619" s="142">
        <v>17.690000000000001</v>
      </c>
      <c r="F619" s="142">
        <v>0.4</v>
      </c>
      <c r="G619" s="142">
        <v>8.7100000000000009</v>
      </c>
      <c r="H619" s="142">
        <v>9.41</v>
      </c>
      <c r="I619" s="142">
        <v>0.18</v>
      </c>
    </row>
    <row r="620" spans="1:9" x14ac:dyDescent="0.2">
      <c r="A620" s="263" t="s">
        <v>145</v>
      </c>
      <c r="B620" s="234"/>
      <c r="C620" s="234"/>
      <c r="D620" s="141">
        <v>27.21</v>
      </c>
      <c r="E620" s="142">
        <v>17.02</v>
      </c>
      <c r="F620" s="142">
        <v>0.39</v>
      </c>
      <c r="G620" s="142">
        <v>8.11</v>
      </c>
      <c r="H620" s="142">
        <v>9.11</v>
      </c>
      <c r="I620" s="142">
        <v>0.18</v>
      </c>
    </row>
    <row r="621" spans="1:9" x14ac:dyDescent="0.2">
      <c r="A621" s="263" t="s">
        <v>146</v>
      </c>
      <c r="B621" s="234"/>
      <c r="C621" s="234"/>
      <c r="D621" s="141">
        <v>26.38</v>
      </c>
      <c r="E621" s="142">
        <v>16.510000000000002</v>
      </c>
      <c r="F621" s="142">
        <v>0.37</v>
      </c>
      <c r="G621" s="142">
        <v>7.76</v>
      </c>
      <c r="H621" s="142">
        <v>8.84</v>
      </c>
      <c r="I621" s="142">
        <v>0.18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1657668</v>
      </c>
      <c r="E623" s="144">
        <v>481090</v>
      </c>
      <c r="F623" s="144">
        <v>38652</v>
      </c>
      <c r="G623" s="144">
        <v>1206359</v>
      </c>
      <c r="H623" s="144">
        <v>410276</v>
      </c>
      <c r="I623" s="144">
        <v>6777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0.69710000000000005</v>
      </c>
      <c r="E625" s="89">
        <v>0.31640000000000001</v>
      </c>
      <c r="F625" s="89">
        <v>0.78739999999999999</v>
      </c>
      <c r="G625" s="89">
        <v>0.8972</v>
      </c>
      <c r="H625" s="89">
        <v>0.65990000000000004</v>
      </c>
      <c r="I625" s="89">
        <v>0.86850000000000005</v>
      </c>
    </row>
    <row r="626" spans="1:9" x14ac:dyDescent="0.2">
      <c r="A626" s="233" t="s">
        <v>150</v>
      </c>
      <c r="B626" s="234"/>
      <c r="C626" s="234"/>
      <c r="D626" s="87">
        <v>7.7000000000000002E-3</v>
      </c>
      <c r="E626" s="89">
        <v>2.9399999999999999E-2</v>
      </c>
      <c r="F626" s="89">
        <v>0</v>
      </c>
      <c r="G626" s="89">
        <v>8.9999999999999998E-4</v>
      </c>
      <c r="H626" s="89">
        <v>0</v>
      </c>
      <c r="I626" s="89">
        <v>1.9E-3</v>
      </c>
    </row>
    <row r="627" spans="1:9" x14ac:dyDescent="0.2">
      <c r="A627" s="233" t="s">
        <v>151</v>
      </c>
      <c r="B627" s="234"/>
      <c r="C627" s="234"/>
      <c r="D627" s="87">
        <v>2.8999999999999998E-3</v>
      </c>
      <c r="E627" s="89">
        <v>1.11E-2</v>
      </c>
      <c r="F627" s="89">
        <v>0</v>
      </c>
      <c r="G627" s="89">
        <v>2.9999999999999997E-4</v>
      </c>
      <c r="H627" s="89">
        <v>2.0000000000000001E-4</v>
      </c>
      <c r="I627" s="89">
        <v>1.2E-2</v>
      </c>
    </row>
    <row r="628" spans="1:9" x14ac:dyDescent="0.2">
      <c r="A628" s="233" t="s">
        <v>152</v>
      </c>
      <c r="B628" s="234"/>
      <c r="C628" s="234"/>
      <c r="D628" s="87">
        <v>2E-3</v>
      </c>
      <c r="E628" s="89">
        <v>7.1999999999999998E-3</v>
      </c>
      <c r="F628" s="89">
        <v>0</v>
      </c>
      <c r="G628" s="89">
        <v>2.0000000000000001E-4</v>
      </c>
      <c r="H628" s="89">
        <v>1.5E-3</v>
      </c>
      <c r="I628" s="89">
        <v>1E-3</v>
      </c>
    </row>
    <row r="629" spans="1:9" x14ac:dyDescent="0.2">
      <c r="A629" s="233" t="s">
        <v>153</v>
      </c>
      <c r="B629" s="234"/>
      <c r="C629" s="234"/>
      <c r="D629" s="87">
        <v>2.41E-2</v>
      </c>
      <c r="E629" s="89">
        <v>2.8400000000000002E-2</v>
      </c>
      <c r="F629" s="89">
        <v>2.5700000000000001E-2</v>
      </c>
      <c r="G629" s="89">
        <v>1.72E-2</v>
      </c>
      <c r="H629" s="89">
        <v>2.9000000000000001E-2</v>
      </c>
      <c r="I629" s="89">
        <v>2.8000000000000001E-2</v>
      </c>
    </row>
    <row r="630" spans="1:9" x14ac:dyDescent="0.2">
      <c r="A630" s="233" t="s">
        <v>154</v>
      </c>
      <c r="B630" s="234"/>
      <c r="C630" s="234"/>
      <c r="D630" s="87">
        <v>1.5900000000000001E-2</v>
      </c>
      <c r="E630" s="89">
        <v>2.7799999999999998E-2</v>
      </c>
      <c r="F630" s="89">
        <v>1.72E-2</v>
      </c>
      <c r="G630" s="89">
        <v>8.9999999999999993E-3</v>
      </c>
      <c r="H630" s="89">
        <v>1.6299999999999999E-2</v>
      </c>
      <c r="I630" s="89">
        <v>7.7000000000000002E-3</v>
      </c>
    </row>
    <row r="631" spans="1:9" x14ac:dyDescent="0.2">
      <c r="A631" s="233" t="s">
        <v>155</v>
      </c>
      <c r="B631" s="234"/>
      <c r="C631" s="234"/>
      <c r="D631" s="87">
        <v>1.17E-2</v>
      </c>
      <c r="E631" s="89">
        <v>2.5000000000000001E-2</v>
      </c>
      <c r="F631" s="89">
        <v>6.3E-3</v>
      </c>
      <c r="G631" s="89">
        <v>5.4000000000000003E-3</v>
      </c>
      <c r="H631" s="89">
        <v>1.06E-2</v>
      </c>
      <c r="I631" s="89">
        <v>4.8999999999999998E-3</v>
      </c>
    </row>
    <row r="632" spans="1:9" x14ac:dyDescent="0.2">
      <c r="A632" s="233" t="s">
        <v>156</v>
      </c>
      <c r="B632" s="234"/>
      <c r="C632" s="234"/>
      <c r="D632" s="87">
        <v>9.2999999999999992E-3</v>
      </c>
      <c r="E632" s="89">
        <v>2.0899999999999998E-2</v>
      </c>
      <c r="F632" s="89">
        <v>5.1000000000000004E-3</v>
      </c>
      <c r="G632" s="89">
        <v>4.1000000000000003E-3</v>
      </c>
      <c r="H632" s="89">
        <v>8.3999999999999995E-3</v>
      </c>
      <c r="I632" s="89">
        <v>2.2000000000000001E-3</v>
      </c>
    </row>
    <row r="633" spans="1:9" x14ac:dyDescent="0.2">
      <c r="A633" s="233" t="s">
        <v>157</v>
      </c>
      <c r="B633" s="234"/>
      <c r="C633" s="234"/>
      <c r="D633" s="87">
        <v>5.0000000000000001E-3</v>
      </c>
      <c r="E633" s="89">
        <v>1.44E-2</v>
      </c>
      <c r="F633" s="89">
        <v>3.0000000000000001E-3</v>
      </c>
      <c r="G633" s="89">
        <v>6.9999999999999999E-4</v>
      </c>
      <c r="H633" s="89">
        <v>6.6E-3</v>
      </c>
      <c r="I633" s="89">
        <v>2.7000000000000001E-3</v>
      </c>
    </row>
    <row r="634" spans="1:9" x14ac:dyDescent="0.2">
      <c r="A634" s="233" t="s">
        <v>158</v>
      </c>
      <c r="B634" s="234"/>
      <c r="C634" s="234"/>
      <c r="D634" s="87">
        <v>0.2243</v>
      </c>
      <c r="E634" s="89">
        <v>0.51929999999999998</v>
      </c>
      <c r="F634" s="89">
        <v>0.15529999999999999</v>
      </c>
      <c r="G634" s="89">
        <v>6.5000000000000002E-2</v>
      </c>
      <c r="H634" s="89">
        <v>0.26729999999999998</v>
      </c>
      <c r="I634" s="89">
        <v>7.1099999999999997E-2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0.3029</v>
      </c>
      <c r="E636" s="89">
        <v>0.68359999999999999</v>
      </c>
      <c r="F636" s="89">
        <v>0.21260000000000001</v>
      </c>
      <c r="G636" s="89">
        <v>0.1028</v>
      </c>
      <c r="H636" s="89">
        <v>0.34010000000000001</v>
      </c>
      <c r="I636" s="89">
        <v>0.13150000000000001</v>
      </c>
    </row>
    <row r="637" spans="1:9" x14ac:dyDescent="0.2">
      <c r="A637" s="233" t="s">
        <v>160</v>
      </c>
      <c r="B637" s="234"/>
      <c r="C637" s="234"/>
      <c r="D637" s="87">
        <v>0.29520000000000002</v>
      </c>
      <c r="E637" s="89">
        <v>0.6542</v>
      </c>
      <c r="F637" s="89">
        <v>0.21260000000000001</v>
      </c>
      <c r="G637" s="89">
        <v>0.10199999999999999</v>
      </c>
      <c r="H637" s="89">
        <v>0.34</v>
      </c>
      <c r="I637" s="89">
        <v>0.12959999999999999</v>
      </c>
    </row>
    <row r="638" spans="1:9" x14ac:dyDescent="0.2">
      <c r="A638" s="233" t="s">
        <v>161</v>
      </c>
      <c r="B638" s="234"/>
      <c r="C638" s="234"/>
      <c r="D638" s="87">
        <v>0.2923</v>
      </c>
      <c r="E638" s="89">
        <v>0.64300000000000002</v>
      </c>
      <c r="F638" s="89">
        <v>0.21260000000000001</v>
      </c>
      <c r="G638" s="89">
        <v>0.1016</v>
      </c>
      <c r="H638" s="89">
        <v>0.33979999999999999</v>
      </c>
      <c r="I638" s="89">
        <v>0.1176</v>
      </c>
    </row>
    <row r="639" spans="1:9" x14ac:dyDescent="0.2">
      <c r="A639" s="233" t="s">
        <v>162</v>
      </c>
      <c r="B639" s="234"/>
      <c r="C639" s="234"/>
      <c r="D639" s="87">
        <v>0.2903</v>
      </c>
      <c r="E639" s="89">
        <v>0.63580000000000003</v>
      </c>
      <c r="F639" s="89">
        <v>0.21249999999999999</v>
      </c>
      <c r="G639" s="89">
        <v>0.10150000000000001</v>
      </c>
      <c r="H639" s="89">
        <v>0.33829999999999999</v>
      </c>
      <c r="I639" s="89">
        <v>0.1166</v>
      </c>
    </row>
    <row r="640" spans="1:9" x14ac:dyDescent="0.2">
      <c r="A640" s="233" t="s">
        <v>163</v>
      </c>
      <c r="B640" s="234"/>
      <c r="C640" s="234"/>
      <c r="D640" s="87">
        <v>0.26619999999999999</v>
      </c>
      <c r="E640" s="89">
        <v>0.60740000000000005</v>
      </c>
      <c r="F640" s="89">
        <v>0.18679999999999999</v>
      </c>
      <c r="G640" s="89">
        <v>8.43E-2</v>
      </c>
      <c r="H640" s="89">
        <v>0.30930000000000002</v>
      </c>
      <c r="I640" s="89">
        <v>8.8499999999999995E-2</v>
      </c>
    </row>
    <row r="641" spans="1:9" x14ac:dyDescent="0.2">
      <c r="A641" s="233" t="s">
        <v>164</v>
      </c>
      <c r="B641" s="234"/>
      <c r="C641" s="234"/>
      <c r="D641" s="87">
        <v>0.25030000000000002</v>
      </c>
      <c r="E641" s="89">
        <v>0.5796</v>
      </c>
      <c r="F641" s="89">
        <v>0.16969999999999999</v>
      </c>
      <c r="G641" s="89">
        <v>7.5300000000000006E-2</v>
      </c>
      <c r="H641" s="89">
        <v>0.29299999999999998</v>
      </c>
      <c r="I641" s="89">
        <v>8.09E-2</v>
      </c>
    </row>
    <row r="642" spans="1:9" x14ac:dyDescent="0.2">
      <c r="A642" s="233" t="s">
        <v>165</v>
      </c>
      <c r="B642" s="234"/>
      <c r="C642" s="234"/>
      <c r="D642" s="87">
        <v>0.23860000000000001</v>
      </c>
      <c r="E642" s="89">
        <v>0.55459999999999998</v>
      </c>
      <c r="F642" s="89">
        <v>0.16339999999999999</v>
      </c>
      <c r="G642" s="89">
        <v>6.9800000000000001E-2</v>
      </c>
      <c r="H642" s="89">
        <v>0.2823</v>
      </c>
      <c r="I642" s="89">
        <v>7.5999999999999998E-2</v>
      </c>
    </row>
    <row r="643" spans="1:9" x14ac:dyDescent="0.2">
      <c r="A643" s="233" t="s">
        <v>166</v>
      </c>
      <c r="B643" s="234"/>
      <c r="C643" s="234"/>
      <c r="D643" s="87">
        <v>0.2293</v>
      </c>
      <c r="E643" s="89">
        <v>0.53369999999999995</v>
      </c>
      <c r="F643" s="89">
        <v>0.1583</v>
      </c>
      <c r="G643" s="89">
        <v>6.5699999999999995E-2</v>
      </c>
      <c r="H643" s="89">
        <v>0.27389999999999998</v>
      </c>
      <c r="I643" s="89">
        <v>7.3800000000000004E-2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518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518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4.4120864403764642E-2</v>
      </c>
      <c r="C772" s="96">
        <f t="shared" ref="C772:C779" si="24">-D68/$B$58</f>
        <v>-4.4219008458790746E-2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7.7226592131709321E-2</v>
      </c>
      <c r="C773" s="96">
        <f t="shared" si="24"/>
        <v>-6.8383915007248344E-2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2.5825176812649134E-2</v>
      </c>
      <c r="C774" s="96">
        <f t="shared" si="24"/>
        <v>-2.4114812187038034E-2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5.8013359859490431E-2</v>
      </c>
      <c r="C775" s="96">
        <f t="shared" si="24"/>
        <v>-5.8663053057085079E-2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8.3401488927101461E-2</v>
      </c>
      <c r="C776" s="96">
        <f t="shared" si="24"/>
        <v>-9.3154554395320166E-2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7.0109614641457277E-2</v>
      </c>
      <c r="C777" s="96">
        <f t="shared" si="24"/>
        <v>-7.6635171966786417E-2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6.0992440863095181E-2</v>
      </c>
      <c r="C778" s="96">
        <f t="shared" si="24"/>
        <v>-7.4571079809518742E-2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6.2263201908901868E-2</v>
      </c>
      <c r="C779" s="96">
        <f t="shared" si="24"/>
        <v>-7.8305665570043162E-2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175.8</v>
      </c>
      <c r="D785" s="97">
        <v>181.43</v>
      </c>
      <c r="E785" s="97">
        <v>150.65</v>
      </c>
      <c r="F785" s="97">
        <v>172.96</v>
      </c>
      <c r="G785" s="94">
        <v>93.28</v>
      </c>
      <c r="H785" s="97">
        <v>96.22</v>
      </c>
      <c r="I785" s="97">
        <v>76.13</v>
      </c>
      <c r="J785" s="97">
        <v>96.63</v>
      </c>
      <c r="K785" s="94">
        <v>23.74</v>
      </c>
      <c r="L785" s="94">
        <v>23.99</v>
      </c>
      <c r="M785" s="94">
        <v>17.600000000000001</v>
      </c>
      <c r="N785" s="97">
        <v>20.95</v>
      </c>
      <c r="O785" s="94">
        <v>2.84</v>
      </c>
      <c r="P785" s="94">
        <v>3.7</v>
      </c>
      <c r="Q785" s="94">
        <v>4.3099999999999996</v>
      </c>
      <c r="R785" s="97">
        <v>4.51</v>
      </c>
      <c r="W785" s="93"/>
    </row>
    <row r="786" spans="1:23" x14ac:dyDescent="0.2">
      <c r="A786" s="94"/>
      <c r="B786" s="94" t="s">
        <v>225</v>
      </c>
      <c r="C786" s="94">
        <v>164.64</v>
      </c>
      <c r="D786" s="97">
        <v>182.75</v>
      </c>
      <c r="E786" s="97">
        <v>162.11000000000001</v>
      </c>
      <c r="F786" s="97">
        <v>170.43</v>
      </c>
      <c r="G786" s="94">
        <v>86.02</v>
      </c>
      <c r="H786" s="97">
        <v>93.68</v>
      </c>
      <c r="I786" s="97">
        <v>83.74</v>
      </c>
      <c r="J786" s="97">
        <v>91.2</v>
      </c>
      <c r="K786" s="94">
        <v>18.62</v>
      </c>
      <c r="L786" s="94">
        <v>26.43</v>
      </c>
      <c r="M786" s="94">
        <v>21.51</v>
      </c>
      <c r="N786" s="97">
        <v>21.25</v>
      </c>
      <c r="O786" s="94">
        <v>4.62</v>
      </c>
      <c r="P786" s="94">
        <v>4.92</v>
      </c>
      <c r="Q786" s="94">
        <v>4.87</v>
      </c>
      <c r="R786" s="97">
        <v>4.7699999999999996</v>
      </c>
      <c r="W786" s="93"/>
    </row>
    <row r="787" spans="1:23" x14ac:dyDescent="0.2">
      <c r="A787" s="94"/>
      <c r="B787" s="94" t="s">
        <v>226</v>
      </c>
      <c r="C787" s="94">
        <v>204.87</v>
      </c>
      <c r="D787" s="97">
        <v>188.08</v>
      </c>
      <c r="E787" s="97">
        <v>197.11</v>
      </c>
      <c r="F787" s="97">
        <v>204.31</v>
      </c>
      <c r="G787" s="94">
        <v>100.99</v>
      </c>
      <c r="H787" s="97">
        <v>97.44</v>
      </c>
      <c r="I787" s="97">
        <v>102.41</v>
      </c>
      <c r="J787" s="97">
        <v>98.15</v>
      </c>
      <c r="K787" s="94">
        <v>29.01</v>
      </c>
      <c r="L787" s="94">
        <v>29.17</v>
      </c>
      <c r="M787" s="94">
        <v>27.34</v>
      </c>
      <c r="N787" s="97">
        <v>27.9</v>
      </c>
      <c r="O787" s="94">
        <v>5.53</v>
      </c>
      <c r="P787" s="94">
        <v>5.12</v>
      </c>
      <c r="Q787" s="94">
        <v>6.04</v>
      </c>
      <c r="R787" s="97">
        <v>7.71</v>
      </c>
      <c r="W787" s="93"/>
    </row>
    <row r="788" spans="1:23" x14ac:dyDescent="0.2">
      <c r="A788" s="94"/>
      <c r="B788" s="94" t="s">
        <v>227</v>
      </c>
      <c r="C788" s="94">
        <v>189.09</v>
      </c>
      <c r="D788" s="97">
        <v>128.99</v>
      </c>
      <c r="E788" s="97">
        <v>190.61</v>
      </c>
      <c r="F788" s="97">
        <v>182.45</v>
      </c>
      <c r="G788" s="94">
        <v>92.87</v>
      </c>
      <c r="H788" s="97">
        <v>63.91</v>
      </c>
      <c r="I788" s="97">
        <v>94.24</v>
      </c>
      <c r="J788" s="97">
        <v>90.44</v>
      </c>
      <c r="K788" s="94">
        <v>26.83</v>
      </c>
      <c r="L788" s="94">
        <v>17.399999999999999</v>
      </c>
      <c r="M788" s="94">
        <v>27.29</v>
      </c>
      <c r="N788" s="97">
        <v>25.01</v>
      </c>
      <c r="O788" s="94">
        <v>5.22</v>
      </c>
      <c r="P788" s="94">
        <v>3.09</v>
      </c>
      <c r="Q788" s="94">
        <v>5.99</v>
      </c>
      <c r="R788" s="97">
        <v>5.58</v>
      </c>
      <c r="W788" s="93"/>
    </row>
    <row r="789" spans="1:23" x14ac:dyDescent="0.2">
      <c r="A789" s="94"/>
      <c r="B789" s="94" t="s">
        <v>228</v>
      </c>
      <c r="C789" s="94">
        <v>187.67</v>
      </c>
      <c r="D789" s="97">
        <v>135.53</v>
      </c>
      <c r="E789" s="97">
        <v>189.4</v>
      </c>
      <c r="F789" s="97">
        <v>206.95</v>
      </c>
      <c r="G789" s="94">
        <v>92.77</v>
      </c>
      <c r="H789" s="97">
        <v>69.900000000000006</v>
      </c>
      <c r="I789" s="97">
        <v>93.94</v>
      </c>
      <c r="J789" s="97">
        <v>97.39</v>
      </c>
      <c r="K789" s="94">
        <v>28.51</v>
      </c>
      <c r="L789" s="94">
        <v>18.059999999999999</v>
      </c>
      <c r="M789" s="94">
        <v>25.82</v>
      </c>
      <c r="N789" s="97">
        <v>32.36</v>
      </c>
      <c r="O789" s="94">
        <v>4.1100000000000003</v>
      </c>
      <c r="P789" s="94">
        <v>3.6</v>
      </c>
      <c r="Q789" s="94">
        <v>4.87</v>
      </c>
      <c r="R789" s="97">
        <v>7.61</v>
      </c>
      <c r="W789" s="93"/>
    </row>
    <row r="790" spans="1:23" x14ac:dyDescent="0.2">
      <c r="A790" s="94"/>
      <c r="B790" s="94" t="s">
        <v>229</v>
      </c>
      <c r="C790" s="94">
        <v>170.88</v>
      </c>
      <c r="D790" s="97">
        <v>153.08000000000001</v>
      </c>
      <c r="E790" s="97">
        <v>183.87</v>
      </c>
      <c r="F790" s="97">
        <v>188.18</v>
      </c>
      <c r="G790" s="94">
        <v>87.9</v>
      </c>
      <c r="H790" s="97">
        <v>78.97</v>
      </c>
      <c r="I790" s="97">
        <v>98.55</v>
      </c>
      <c r="J790" s="97">
        <v>95.76</v>
      </c>
      <c r="K790" s="94">
        <v>22.88</v>
      </c>
      <c r="L790" s="94">
        <v>20.49</v>
      </c>
      <c r="M790" s="94">
        <v>23.84</v>
      </c>
      <c r="N790" s="97">
        <v>26.83</v>
      </c>
      <c r="O790" s="94">
        <v>4.72</v>
      </c>
      <c r="P790" s="94">
        <v>3.5</v>
      </c>
      <c r="Q790" s="94">
        <v>4.87</v>
      </c>
      <c r="R790" s="97">
        <v>7.15</v>
      </c>
      <c r="W790" s="93"/>
    </row>
    <row r="791" spans="1:23" x14ac:dyDescent="0.2">
      <c r="A791" s="94"/>
      <c r="B791" s="94" t="s">
        <v>230</v>
      </c>
      <c r="C791" s="94">
        <v>182.65</v>
      </c>
      <c r="D791" s="97">
        <v>180.11</v>
      </c>
      <c r="E791" s="97">
        <v>176.11</v>
      </c>
      <c r="F791" s="97">
        <v>178.39</v>
      </c>
      <c r="G791" s="94">
        <v>94.14</v>
      </c>
      <c r="H791" s="97">
        <v>90.79</v>
      </c>
      <c r="I791" s="97">
        <v>91.5</v>
      </c>
      <c r="J791" s="97">
        <v>91.2</v>
      </c>
      <c r="K791" s="94">
        <v>24.7</v>
      </c>
      <c r="L791" s="94">
        <v>24.55</v>
      </c>
      <c r="M791" s="94">
        <v>25.82</v>
      </c>
      <c r="N791" s="97">
        <v>24.4</v>
      </c>
      <c r="O791" s="94">
        <v>4.3099999999999996</v>
      </c>
      <c r="P791" s="94">
        <v>5.0199999999999996</v>
      </c>
      <c r="Q791" s="94">
        <v>5.0199999999999996</v>
      </c>
      <c r="R791" s="97">
        <v>5.33</v>
      </c>
      <c r="W791" s="93"/>
    </row>
    <row r="792" spans="1:23" x14ac:dyDescent="0.2">
      <c r="A792" s="94"/>
      <c r="B792" s="94" t="s">
        <v>231</v>
      </c>
      <c r="C792" s="94">
        <v>175.3</v>
      </c>
      <c r="D792" s="97">
        <v>190.82</v>
      </c>
      <c r="E792" s="97">
        <v>187.17</v>
      </c>
      <c r="F792" s="97">
        <v>197.21</v>
      </c>
      <c r="G792" s="94">
        <v>89.12</v>
      </c>
      <c r="H792" s="97">
        <v>95.1</v>
      </c>
      <c r="I792" s="97">
        <v>98.96</v>
      </c>
      <c r="J792" s="97">
        <v>102.86</v>
      </c>
      <c r="K792" s="94">
        <v>22.11</v>
      </c>
      <c r="L792" s="94">
        <v>26.63</v>
      </c>
      <c r="M792" s="94">
        <v>22.88</v>
      </c>
      <c r="N792" s="97">
        <v>26.63</v>
      </c>
      <c r="O792" s="94">
        <v>4.26</v>
      </c>
      <c r="P792" s="94">
        <v>4.97</v>
      </c>
      <c r="Q792" s="94">
        <v>5.12</v>
      </c>
      <c r="R792" s="97">
        <v>5.99</v>
      </c>
      <c r="W792" s="93"/>
    </row>
    <row r="793" spans="1:23" x14ac:dyDescent="0.2">
      <c r="A793" s="94"/>
      <c r="B793" s="94" t="s">
        <v>232</v>
      </c>
      <c r="C793" s="94">
        <v>176.31</v>
      </c>
      <c r="D793" s="97">
        <v>175.09</v>
      </c>
      <c r="E793" s="97">
        <v>171.69</v>
      </c>
      <c r="F793" s="97">
        <v>185.75</v>
      </c>
      <c r="G793" s="94">
        <v>93.73</v>
      </c>
      <c r="H793" s="97">
        <v>90.89</v>
      </c>
      <c r="I793" s="97">
        <v>89.47</v>
      </c>
      <c r="J793" s="97">
        <v>100.84</v>
      </c>
      <c r="K793" s="94">
        <v>21.25</v>
      </c>
      <c r="L793" s="94">
        <v>23.03</v>
      </c>
      <c r="M793" s="94">
        <v>21.71</v>
      </c>
      <c r="N793" s="97">
        <v>23.33</v>
      </c>
      <c r="O793" s="94">
        <v>4.26</v>
      </c>
      <c r="P793" s="94">
        <v>5.38</v>
      </c>
      <c r="Q793" s="94">
        <v>4.92</v>
      </c>
      <c r="R793" s="97">
        <v>4.62</v>
      </c>
      <c r="W793" s="93"/>
    </row>
    <row r="794" spans="1:23" x14ac:dyDescent="0.2">
      <c r="A794" s="94"/>
      <c r="B794" s="94" t="s">
        <v>233</v>
      </c>
      <c r="C794" s="94">
        <v>200.76</v>
      </c>
      <c r="D794" s="97">
        <v>181.18</v>
      </c>
      <c r="E794" s="97">
        <v>186.35</v>
      </c>
      <c r="F794" s="97">
        <v>202.89</v>
      </c>
      <c r="G794" s="94">
        <v>107.58</v>
      </c>
      <c r="H794" s="97">
        <v>91.2</v>
      </c>
      <c r="I794" s="97">
        <v>96.52</v>
      </c>
      <c r="J794" s="97">
        <v>105.65</v>
      </c>
      <c r="K794" s="94">
        <v>28.2</v>
      </c>
      <c r="L794" s="94">
        <v>25.06</v>
      </c>
      <c r="M794" s="94">
        <v>24.7</v>
      </c>
      <c r="N794" s="97">
        <v>25.72</v>
      </c>
      <c r="O794" s="94">
        <v>4.62</v>
      </c>
      <c r="P794" s="94">
        <v>5.53</v>
      </c>
      <c r="Q794" s="94">
        <v>5.78</v>
      </c>
      <c r="R794" s="97">
        <v>7.05</v>
      </c>
      <c r="W794" s="93"/>
    </row>
    <row r="795" spans="1:23" x14ac:dyDescent="0.2">
      <c r="A795" s="94"/>
      <c r="B795" s="94" t="s">
        <v>234</v>
      </c>
      <c r="C795" s="94">
        <v>195.94</v>
      </c>
      <c r="D795" s="97">
        <v>177.78</v>
      </c>
      <c r="E795" s="97">
        <v>174.74</v>
      </c>
      <c r="F795" s="97">
        <v>187.62</v>
      </c>
      <c r="G795" s="94">
        <v>107.28</v>
      </c>
      <c r="H795" s="97">
        <v>93.89</v>
      </c>
      <c r="I795" s="97">
        <v>93.43</v>
      </c>
      <c r="J795" s="97">
        <v>94.5</v>
      </c>
      <c r="K795" s="94">
        <v>24.8</v>
      </c>
      <c r="L795" s="94">
        <v>23.43</v>
      </c>
      <c r="M795" s="94">
        <v>23.74</v>
      </c>
      <c r="N795" s="97">
        <v>25.01</v>
      </c>
      <c r="O795" s="94">
        <v>5.0199999999999996</v>
      </c>
      <c r="P795" s="94">
        <v>4.46</v>
      </c>
      <c r="Q795" s="94">
        <v>4.82</v>
      </c>
      <c r="R795" s="97">
        <v>4.97</v>
      </c>
      <c r="W795" s="93"/>
    </row>
    <row r="796" spans="1:23" x14ac:dyDescent="0.2">
      <c r="A796" s="94"/>
      <c r="B796" s="94" t="s">
        <v>235</v>
      </c>
      <c r="C796" s="94">
        <v>166.83</v>
      </c>
      <c r="D796" s="97">
        <v>178.95</v>
      </c>
      <c r="E796" s="97">
        <v>175.8</v>
      </c>
      <c r="F796" s="97"/>
      <c r="G796" s="94">
        <v>87.04</v>
      </c>
      <c r="H796" s="97">
        <v>95.36</v>
      </c>
      <c r="I796" s="97">
        <v>92.87</v>
      </c>
      <c r="J796" s="97"/>
      <c r="K796" s="94">
        <v>23.13</v>
      </c>
      <c r="L796" s="94">
        <v>23.94</v>
      </c>
      <c r="M796" s="94">
        <v>21.81</v>
      </c>
      <c r="N796" s="97"/>
      <c r="O796" s="94">
        <v>3.91</v>
      </c>
      <c r="P796" s="94">
        <v>4.57</v>
      </c>
      <c r="Q796" s="94">
        <v>4.67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0.2</v>
      </c>
      <c r="D801" s="97">
        <v>0.46</v>
      </c>
      <c r="E801" s="97">
        <v>0.2</v>
      </c>
      <c r="F801" s="97">
        <v>0.1</v>
      </c>
      <c r="G801" s="94">
        <v>22.42</v>
      </c>
      <c r="H801" s="97">
        <v>21.76</v>
      </c>
      <c r="I801" s="97">
        <v>20.59</v>
      </c>
      <c r="J801" s="97">
        <v>21.66</v>
      </c>
      <c r="K801" s="94">
        <v>1.17</v>
      </c>
      <c r="L801" s="94">
        <v>1.17</v>
      </c>
      <c r="M801" s="94">
        <v>1.1200000000000001</v>
      </c>
      <c r="N801" s="97">
        <v>0.61</v>
      </c>
      <c r="O801" s="94">
        <v>32.159999999999997</v>
      </c>
      <c r="P801" s="94">
        <v>34.14</v>
      </c>
      <c r="Q801" s="94">
        <v>30.69</v>
      </c>
      <c r="R801" s="97">
        <v>28.51</v>
      </c>
    </row>
    <row r="802" spans="1:18" x14ac:dyDescent="0.2">
      <c r="A802" s="94"/>
      <c r="B802" s="94" t="s">
        <v>225</v>
      </c>
      <c r="C802" s="94">
        <v>0.51</v>
      </c>
      <c r="D802" s="97">
        <v>0.25</v>
      </c>
      <c r="E802" s="97">
        <v>0.3</v>
      </c>
      <c r="F802" s="97">
        <v>0.36</v>
      </c>
      <c r="G802" s="94">
        <v>22.98</v>
      </c>
      <c r="H802" s="97">
        <v>22.72</v>
      </c>
      <c r="I802" s="97">
        <v>18.010000000000002</v>
      </c>
      <c r="J802" s="97">
        <v>22.11</v>
      </c>
      <c r="K802" s="94">
        <v>1.93</v>
      </c>
      <c r="L802" s="94">
        <v>1.32</v>
      </c>
      <c r="M802" s="94">
        <v>1.07</v>
      </c>
      <c r="N802" s="97">
        <v>0.96</v>
      </c>
      <c r="O802" s="94">
        <v>29.98</v>
      </c>
      <c r="P802" s="94">
        <v>33.43</v>
      </c>
      <c r="Q802" s="94">
        <v>32.61</v>
      </c>
      <c r="R802" s="97">
        <v>29.77</v>
      </c>
    </row>
    <row r="803" spans="1:18" x14ac:dyDescent="0.2">
      <c r="A803" s="94"/>
      <c r="B803" s="94" t="s">
        <v>226</v>
      </c>
      <c r="C803" s="94">
        <v>0.15</v>
      </c>
      <c r="D803" s="97">
        <v>0.15</v>
      </c>
      <c r="E803" s="97">
        <v>0.2</v>
      </c>
      <c r="F803" s="97">
        <v>0.36</v>
      </c>
      <c r="G803" s="94">
        <v>27.24</v>
      </c>
      <c r="H803" s="97">
        <v>21.46</v>
      </c>
      <c r="I803" s="97">
        <v>23.18</v>
      </c>
      <c r="J803" s="97">
        <v>27.44</v>
      </c>
      <c r="K803" s="94">
        <v>1.52</v>
      </c>
      <c r="L803" s="94">
        <v>1.17</v>
      </c>
      <c r="M803" s="94">
        <v>1.1200000000000001</v>
      </c>
      <c r="N803" s="97">
        <v>0.81</v>
      </c>
      <c r="O803" s="94">
        <v>40.43</v>
      </c>
      <c r="P803" s="94">
        <v>33.58</v>
      </c>
      <c r="Q803" s="94">
        <v>36.82</v>
      </c>
      <c r="R803" s="97">
        <v>41.95</v>
      </c>
    </row>
    <row r="804" spans="1:18" x14ac:dyDescent="0.2">
      <c r="A804" s="94"/>
      <c r="B804" s="94" t="s">
        <v>227</v>
      </c>
      <c r="C804" s="94">
        <v>0.2</v>
      </c>
      <c r="D804" s="97">
        <v>0.2</v>
      </c>
      <c r="E804" s="97">
        <v>0.36</v>
      </c>
      <c r="F804" s="97">
        <v>0.15</v>
      </c>
      <c r="G804" s="94">
        <v>27.09</v>
      </c>
      <c r="H804" s="97">
        <v>19.43</v>
      </c>
      <c r="I804" s="97">
        <v>27.49</v>
      </c>
      <c r="J804" s="97">
        <v>24.35</v>
      </c>
      <c r="K804" s="94">
        <v>1.22</v>
      </c>
      <c r="L804" s="94">
        <v>1.27</v>
      </c>
      <c r="M804" s="94">
        <v>1.27</v>
      </c>
      <c r="N804" s="97">
        <v>1.27</v>
      </c>
      <c r="O804" s="94">
        <v>35.659999999999997</v>
      </c>
      <c r="P804" s="94">
        <v>23.69</v>
      </c>
      <c r="Q804" s="94">
        <v>33.979999999999997</v>
      </c>
      <c r="R804" s="97">
        <v>35.659999999999997</v>
      </c>
    </row>
    <row r="805" spans="1:18" x14ac:dyDescent="0.2">
      <c r="A805" s="94"/>
      <c r="B805" s="94" t="s">
        <v>228</v>
      </c>
      <c r="C805" s="94">
        <v>0.3</v>
      </c>
      <c r="D805" s="97">
        <v>0.05</v>
      </c>
      <c r="E805" s="97">
        <v>0.2</v>
      </c>
      <c r="F805" s="97">
        <v>0.25</v>
      </c>
      <c r="G805" s="94">
        <v>25.97</v>
      </c>
      <c r="H805" s="97">
        <v>15.72</v>
      </c>
      <c r="I805" s="97">
        <v>28.81</v>
      </c>
      <c r="J805" s="97">
        <v>28.25</v>
      </c>
      <c r="K805" s="94">
        <v>0.96</v>
      </c>
      <c r="L805" s="94">
        <v>0.91</v>
      </c>
      <c r="M805" s="94">
        <v>1.32</v>
      </c>
      <c r="N805" s="97">
        <v>1.1200000000000001</v>
      </c>
      <c r="O805" s="94">
        <v>35.049999999999997</v>
      </c>
      <c r="P805" s="94">
        <v>27.29</v>
      </c>
      <c r="Q805" s="94">
        <v>34.44</v>
      </c>
      <c r="R805" s="97">
        <v>39.97</v>
      </c>
    </row>
    <row r="806" spans="1:18" x14ac:dyDescent="0.2">
      <c r="A806" s="94"/>
      <c r="B806" s="94" t="s">
        <v>229</v>
      </c>
      <c r="C806" s="94">
        <v>0.25</v>
      </c>
      <c r="D806" s="97">
        <v>0.2</v>
      </c>
      <c r="E806" s="97">
        <v>0.05</v>
      </c>
      <c r="F806" s="97">
        <v>0.46</v>
      </c>
      <c r="G806" s="94">
        <v>23.18</v>
      </c>
      <c r="H806" s="97">
        <v>18.36</v>
      </c>
      <c r="I806" s="97">
        <v>23.28</v>
      </c>
      <c r="J806" s="97">
        <v>22.52</v>
      </c>
      <c r="K806" s="94">
        <v>1.37</v>
      </c>
      <c r="L806" s="94">
        <v>1.27</v>
      </c>
      <c r="M806" s="94">
        <v>0.96</v>
      </c>
      <c r="N806" s="97">
        <v>1.42</v>
      </c>
      <c r="O806" s="94">
        <v>30.59</v>
      </c>
      <c r="P806" s="94">
        <v>30.28</v>
      </c>
      <c r="Q806" s="94">
        <v>32.31</v>
      </c>
      <c r="R806" s="97">
        <v>34.03</v>
      </c>
    </row>
    <row r="807" spans="1:18" x14ac:dyDescent="0.2">
      <c r="A807" s="94"/>
      <c r="B807" s="94" t="s">
        <v>230</v>
      </c>
      <c r="C807" s="94">
        <v>0.25</v>
      </c>
      <c r="D807" s="97">
        <v>0.2</v>
      </c>
      <c r="E807" s="97">
        <v>0.25</v>
      </c>
      <c r="F807" s="97">
        <v>0.15</v>
      </c>
      <c r="G807" s="94">
        <v>22.11</v>
      </c>
      <c r="H807" s="97">
        <v>22.77</v>
      </c>
      <c r="I807" s="97">
        <v>21.05</v>
      </c>
      <c r="J807" s="97">
        <v>25.31</v>
      </c>
      <c r="K807" s="94">
        <v>0.96</v>
      </c>
      <c r="L807" s="94">
        <v>1.62</v>
      </c>
      <c r="M807" s="94">
        <v>0.86</v>
      </c>
      <c r="N807" s="97">
        <v>0.86</v>
      </c>
      <c r="O807" s="94">
        <v>36.159999999999997</v>
      </c>
      <c r="P807" s="94">
        <v>35.15</v>
      </c>
      <c r="Q807" s="94">
        <v>31.6</v>
      </c>
      <c r="R807" s="97">
        <v>31.14</v>
      </c>
    </row>
    <row r="808" spans="1:18" x14ac:dyDescent="0.2">
      <c r="A808" s="94"/>
      <c r="B808" s="94" t="s">
        <v>231</v>
      </c>
      <c r="C808" s="94">
        <v>0.15</v>
      </c>
      <c r="D808" s="97">
        <v>0.15</v>
      </c>
      <c r="E808" s="97">
        <v>0.3</v>
      </c>
      <c r="F808" s="97">
        <v>0.25</v>
      </c>
      <c r="G808" s="94">
        <v>24.25</v>
      </c>
      <c r="H808" s="97">
        <v>23.79</v>
      </c>
      <c r="I808" s="97">
        <v>23.28</v>
      </c>
      <c r="J808" s="97">
        <v>21.25</v>
      </c>
      <c r="K808" s="94">
        <v>1.22</v>
      </c>
      <c r="L808" s="94">
        <v>0.86</v>
      </c>
      <c r="M808" s="94">
        <v>0.96</v>
      </c>
      <c r="N808" s="97">
        <v>1.22</v>
      </c>
      <c r="O808" s="94">
        <v>34.19</v>
      </c>
      <c r="P808" s="94">
        <v>39.31</v>
      </c>
      <c r="Q808" s="94">
        <v>35.659999999999997</v>
      </c>
      <c r="R808" s="97">
        <v>39.01</v>
      </c>
    </row>
    <row r="809" spans="1:18" x14ac:dyDescent="0.2">
      <c r="A809" s="94"/>
      <c r="B809" s="94" t="s">
        <v>232</v>
      </c>
      <c r="C809" s="94">
        <v>0.3</v>
      </c>
      <c r="D809" s="97">
        <v>0.25</v>
      </c>
      <c r="E809" s="97">
        <v>0.15</v>
      </c>
      <c r="F809" s="97">
        <v>0.3</v>
      </c>
      <c r="G809" s="94">
        <v>22.83</v>
      </c>
      <c r="H809" s="97">
        <v>20.59</v>
      </c>
      <c r="I809" s="97">
        <v>23.43</v>
      </c>
      <c r="J809" s="97">
        <v>22.42</v>
      </c>
      <c r="K809" s="94">
        <v>1.57</v>
      </c>
      <c r="L809" s="94">
        <v>1.17</v>
      </c>
      <c r="M809" s="94">
        <v>0.96</v>
      </c>
      <c r="N809" s="97">
        <v>0.71</v>
      </c>
      <c r="O809" s="94">
        <v>32.36</v>
      </c>
      <c r="P809" s="94">
        <v>33.78</v>
      </c>
      <c r="Q809" s="94">
        <v>31.04</v>
      </c>
      <c r="R809" s="97">
        <v>33.53</v>
      </c>
    </row>
    <row r="810" spans="1:18" x14ac:dyDescent="0.2">
      <c r="A810" s="94"/>
      <c r="B810" s="94" t="s">
        <v>233</v>
      </c>
      <c r="C810" s="94">
        <v>0.36</v>
      </c>
      <c r="D810" s="97">
        <v>0.05</v>
      </c>
      <c r="E810" s="97">
        <v>0.1</v>
      </c>
      <c r="F810" s="97">
        <v>0.15</v>
      </c>
      <c r="G810" s="94">
        <v>23.99</v>
      </c>
      <c r="H810" s="97">
        <v>22.47</v>
      </c>
      <c r="I810" s="97">
        <v>25.21</v>
      </c>
      <c r="J810" s="97">
        <v>27.49</v>
      </c>
      <c r="K810" s="94">
        <v>1.32</v>
      </c>
      <c r="L810" s="94">
        <v>1.17</v>
      </c>
      <c r="M810" s="94">
        <v>1.42</v>
      </c>
      <c r="N810" s="97">
        <v>1.27</v>
      </c>
      <c r="O810" s="94">
        <v>34.69</v>
      </c>
      <c r="P810" s="94">
        <v>35.71</v>
      </c>
      <c r="Q810" s="94">
        <v>32.61</v>
      </c>
      <c r="R810" s="97">
        <v>35.56</v>
      </c>
    </row>
    <row r="811" spans="1:18" x14ac:dyDescent="0.2">
      <c r="A811" s="94"/>
      <c r="B811" s="94" t="s">
        <v>234</v>
      </c>
      <c r="C811" s="94">
        <v>0.1</v>
      </c>
      <c r="D811" s="97">
        <v>0.15</v>
      </c>
      <c r="E811" s="97">
        <v>0.36</v>
      </c>
      <c r="F811" s="97">
        <v>0.56000000000000005</v>
      </c>
      <c r="G811" s="94">
        <v>25.67</v>
      </c>
      <c r="H811" s="97">
        <v>22.17</v>
      </c>
      <c r="I811" s="97">
        <v>21.4</v>
      </c>
      <c r="J811" s="97">
        <v>27.09</v>
      </c>
      <c r="K811" s="94">
        <v>1.47</v>
      </c>
      <c r="L811" s="94">
        <v>1.22</v>
      </c>
      <c r="M811" s="94">
        <v>0.96</v>
      </c>
      <c r="N811" s="97">
        <v>1.22</v>
      </c>
      <c r="O811" s="94">
        <v>31.6</v>
      </c>
      <c r="P811" s="94">
        <v>32.46</v>
      </c>
      <c r="Q811" s="94">
        <v>30.03</v>
      </c>
      <c r="R811" s="97">
        <v>34.29</v>
      </c>
    </row>
    <row r="812" spans="1:18" x14ac:dyDescent="0.2">
      <c r="A812" s="94"/>
      <c r="B812" s="94" t="s">
        <v>235</v>
      </c>
      <c r="C812" s="94">
        <v>0.05</v>
      </c>
      <c r="D812" s="97">
        <v>0.05</v>
      </c>
      <c r="E812" s="97">
        <v>0.1</v>
      </c>
      <c r="F812" s="97"/>
      <c r="G812" s="94">
        <v>22.83</v>
      </c>
      <c r="H812" s="97">
        <v>22.93</v>
      </c>
      <c r="I812" s="97">
        <v>24.35</v>
      </c>
      <c r="J812" s="97"/>
      <c r="K812" s="94">
        <v>1.22</v>
      </c>
      <c r="L812" s="94">
        <v>0.81</v>
      </c>
      <c r="M812" s="94">
        <v>1.22</v>
      </c>
      <c r="N812" s="97"/>
      <c r="O812" s="94">
        <v>28.66</v>
      </c>
      <c r="P812" s="94">
        <v>31.3</v>
      </c>
      <c r="Q812" s="94">
        <v>30.79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521</v>
      </c>
      <c r="C818" s="101">
        <v>1670466</v>
      </c>
      <c r="D818" s="101">
        <v>519778</v>
      </c>
      <c r="E818" s="101">
        <v>1187655</v>
      </c>
      <c r="F818" s="101">
        <v>410769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522</v>
      </c>
      <c r="C819" s="101">
        <v>1773708</v>
      </c>
      <c r="D819" s="101">
        <v>517820</v>
      </c>
      <c r="E819" s="101">
        <v>1305325</v>
      </c>
      <c r="F819" s="101">
        <v>414244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523</v>
      </c>
      <c r="C820" s="101">
        <v>1761317</v>
      </c>
      <c r="D820" s="101">
        <v>513054</v>
      </c>
      <c r="E820" s="101">
        <v>1300101</v>
      </c>
      <c r="F820" s="101">
        <v>395618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524</v>
      </c>
      <c r="C821" s="101">
        <v>1760460</v>
      </c>
      <c r="D821" s="101">
        <v>509155</v>
      </c>
      <c r="E821" s="101">
        <v>1300209</v>
      </c>
      <c r="F821" s="101">
        <v>397089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525</v>
      </c>
      <c r="C822" s="101">
        <v>1752028</v>
      </c>
      <c r="D822" s="101">
        <v>502826</v>
      </c>
      <c r="E822" s="101">
        <v>1297303</v>
      </c>
      <c r="F822" s="101">
        <v>397295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516</v>
      </c>
      <c r="C823" s="101">
        <v>1737604</v>
      </c>
      <c r="D823" s="101">
        <v>502325</v>
      </c>
      <c r="E823" s="101">
        <v>1284130</v>
      </c>
      <c r="F823" s="101">
        <v>404471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526</v>
      </c>
      <c r="C824" s="101">
        <v>1692318</v>
      </c>
      <c r="D824" s="101">
        <v>501702</v>
      </c>
      <c r="E824" s="101">
        <v>1244417</v>
      </c>
      <c r="F824" s="101">
        <v>407744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527</v>
      </c>
      <c r="C825" s="101">
        <v>1699318</v>
      </c>
      <c r="D825" s="101">
        <v>505697</v>
      </c>
      <c r="E825" s="101">
        <v>1247145</v>
      </c>
      <c r="F825" s="101">
        <v>414494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528</v>
      </c>
      <c r="C826" s="101">
        <v>1696078</v>
      </c>
      <c r="D826" s="101">
        <v>505597</v>
      </c>
      <c r="E826" s="101">
        <v>1240978</v>
      </c>
      <c r="F826" s="101">
        <v>412622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517</v>
      </c>
      <c r="C827" s="101">
        <v>1688466</v>
      </c>
      <c r="D827" s="101">
        <v>508567</v>
      </c>
      <c r="E827" s="101">
        <v>1231097</v>
      </c>
      <c r="F827" s="101">
        <v>412595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529</v>
      </c>
      <c r="C828" s="101">
        <v>1686501</v>
      </c>
      <c r="D828" s="101">
        <v>504118</v>
      </c>
      <c r="E828" s="101">
        <v>1232285</v>
      </c>
      <c r="F828" s="101">
        <v>411664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530</v>
      </c>
      <c r="C829" s="101">
        <v>1684349</v>
      </c>
      <c r="D829" s="101">
        <v>503453</v>
      </c>
      <c r="E829" s="101">
        <v>1229445</v>
      </c>
      <c r="F829" s="101">
        <v>412235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531</v>
      </c>
      <c r="C830" s="101">
        <v>1688666</v>
      </c>
      <c r="D830" s="101">
        <v>505986</v>
      </c>
      <c r="E830" s="101">
        <v>1229658</v>
      </c>
      <c r="F830" s="101">
        <v>419957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3224355</v>
      </c>
      <c r="D836" s="101">
        <v>1191412</v>
      </c>
      <c r="E836" s="101">
        <v>1407529</v>
      </c>
      <c r="F836" s="101">
        <v>553024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3374190</v>
      </c>
      <c r="D837" s="101">
        <v>1183752</v>
      </c>
      <c r="E837" s="101">
        <v>1564954</v>
      </c>
      <c r="F837" s="101">
        <v>559317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3343281</v>
      </c>
      <c r="D838" s="101">
        <v>1194316</v>
      </c>
      <c r="E838" s="101">
        <v>1554441</v>
      </c>
      <c r="F838" s="101">
        <v>525544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3362611</v>
      </c>
      <c r="D839" s="101">
        <v>1209947</v>
      </c>
      <c r="E839" s="101">
        <v>1553460</v>
      </c>
      <c r="F839" s="101">
        <v>529296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3365067</v>
      </c>
      <c r="D840" s="101">
        <v>1212252</v>
      </c>
      <c r="E840" s="101">
        <v>1550655</v>
      </c>
      <c r="F840" s="101">
        <v>532537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3368714</v>
      </c>
      <c r="D841" s="101">
        <v>1224150</v>
      </c>
      <c r="E841" s="101">
        <v>1539052</v>
      </c>
      <c r="F841" s="101">
        <v>547126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3419469</v>
      </c>
      <c r="D842" s="101">
        <v>1254048</v>
      </c>
      <c r="E842" s="101">
        <v>1551502</v>
      </c>
      <c r="F842" s="101">
        <v>553846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3474535</v>
      </c>
      <c r="D843" s="101">
        <v>1280932</v>
      </c>
      <c r="E843" s="101">
        <v>1564420</v>
      </c>
      <c r="F843" s="101">
        <v>568059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3471490</v>
      </c>
      <c r="D844" s="101">
        <v>1287863</v>
      </c>
      <c r="E844" s="101">
        <v>1553007</v>
      </c>
      <c r="F844" s="101">
        <v>566351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3479578</v>
      </c>
      <c r="D845" s="101">
        <v>1309931</v>
      </c>
      <c r="E845" s="101">
        <v>1537812</v>
      </c>
      <c r="F845" s="101">
        <v>564864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3419820</v>
      </c>
      <c r="D846" s="101">
        <v>1264919</v>
      </c>
      <c r="E846" s="101">
        <v>1540050</v>
      </c>
      <c r="F846" s="101">
        <v>555028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3413990</v>
      </c>
      <c r="D847" s="101">
        <v>1265873</v>
      </c>
      <c r="E847" s="101">
        <v>1537296</v>
      </c>
      <c r="F847" s="101">
        <v>557436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3422047</v>
      </c>
      <c r="D848" s="101">
        <v>1256434</v>
      </c>
      <c r="E848" s="101">
        <v>1541240</v>
      </c>
      <c r="F848" s="101">
        <v>571132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41289751124</v>
      </c>
      <c r="D854" s="102">
        <v>18926733207</v>
      </c>
      <c r="E854" s="102">
        <v>2853083984</v>
      </c>
      <c r="F854" s="102">
        <v>4202504658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42401200048</v>
      </c>
      <c r="D855" s="102">
        <v>18323013410</v>
      </c>
      <c r="E855" s="102">
        <v>2858500611</v>
      </c>
      <c r="F855" s="102">
        <v>4570750261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41623981717</v>
      </c>
      <c r="D856" s="102">
        <v>18461753452</v>
      </c>
      <c r="E856" s="102">
        <v>2656605674</v>
      </c>
      <c r="F856" s="102">
        <v>4244372284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41922751012</v>
      </c>
      <c r="D857" s="102">
        <v>18367846819</v>
      </c>
      <c r="E857" s="102">
        <v>2762760672</v>
      </c>
      <c r="F857" s="102">
        <v>4087153465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41630034179</v>
      </c>
      <c r="D858" s="102">
        <v>18216609750</v>
      </c>
      <c r="E858" s="102">
        <v>2701279838</v>
      </c>
      <c r="F858" s="102">
        <v>4087498613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41821537347</v>
      </c>
      <c r="D859" s="102">
        <v>18399915908</v>
      </c>
      <c r="E859" s="102">
        <v>2656757737</v>
      </c>
      <c r="F859" s="102">
        <v>4189247320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41944237036</v>
      </c>
      <c r="D860" s="102">
        <v>18782734386</v>
      </c>
      <c r="E860" s="102">
        <v>2610230303</v>
      </c>
      <c r="F860" s="102">
        <v>4038603052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42709989042</v>
      </c>
      <c r="D861" s="102">
        <v>19245806815</v>
      </c>
      <c r="E861" s="102">
        <v>2615113182</v>
      </c>
      <c r="F861" s="102">
        <v>4317741448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42427684819</v>
      </c>
      <c r="D862" s="102">
        <v>19125357518</v>
      </c>
      <c r="E862" s="102">
        <v>2491156463</v>
      </c>
      <c r="F862" s="102">
        <v>4327473726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42198279323</v>
      </c>
      <c r="D863" s="102">
        <v>19108529462</v>
      </c>
      <c r="E863" s="102">
        <v>2469374197</v>
      </c>
      <c r="F863" s="102">
        <v>4096037811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41662723276</v>
      </c>
      <c r="D864" s="102">
        <v>18605898848</v>
      </c>
      <c r="E864" s="102">
        <v>2469595067</v>
      </c>
      <c r="F864" s="102">
        <v>4120943572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42339971289</v>
      </c>
      <c r="D865" s="102">
        <v>18930579444</v>
      </c>
      <c r="E865" s="102">
        <v>2874610292</v>
      </c>
      <c r="F865" s="102">
        <v>4135630552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43080419920</v>
      </c>
      <c r="D866" s="102">
        <v>19279804410</v>
      </c>
      <c r="E866" s="102">
        <v>3214373713</v>
      </c>
      <c r="F866" s="102">
        <v>4233734585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12806</v>
      </c>
      <c r="D872" s="102">
        <v>15886</v>
      </c>
      <c r="E872" s="102">
        <v>2027</v>
      </c>
      <c r="F872" s="102">
        <v>7599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12566</v>
      </c>
      <c r="D873" s="102">
        <v>15479</v>
      </c>
      <c r="E873" s="102">
        <v>1827</v>
      </c>
      <c r="F873" s="102">
        <v>8172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12450</v>
      </c>
      <c r="D874" s="102">
        <v>15458</v>
      </c>
      <c r="E874" s="102">
        <v>1709</v>
      </c>
      <c r="F874" s="102">
        <v>8076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12467</v>
      </c>
      <c r="D875" s="102">
        <v>15181</v>
      </c>
      <c r="E875" s="102">
        <v>1778</v>
      </c>
      <c r="F875" s="102">
        <v>7722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12371</v>
      </c>
      <c r="D876" s="102">
        <v>15027</v>
      </c>
      <c r="E876" s="102">
        <v>1742</v>
      </c>
      <c r="F876" s="102">
        <v>7676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12415</v>
      </c>
      <c r="D877" s="102">
        <v>15031</v>
      </c>
      <c r="E877" s="102">
        <v>1726</v>
      </c>
      <c r="F877" s="102">
        <v>7657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12266</v>
      </c>
      <c r="D878" s="102">
        <v>14978</v>
      </c>
      <c r="E878" s="102">
        <v>1682</v>
      </c>
      <c r="F878" s="102">
        <v>7292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12292</v>
      </c>
      <c r="D879" s="102">
        <v>15025</v>
      </c>
      <c r="E879" s="102">
        <v>1672</v>
      </c>
      <c r="F879" s="102">
        <v>7601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12222</v>
      </c>
      <c r="D880" s="102">
        <v>14850</v>
      </c>
      <c r="E880" s="102">
        <v>1604</v>
      </c>
      <c r="F880" s="102">
        <v>7641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12127</v>
      </c>
      <c r="D881" s="102">
        <v>14587</v>
      </c>
      <c r="E881" s="102">
        <v>1606</v>
      </c>
      <c r="F881" s="102">
        <v>7251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12183</v>
      </c>
      <c r="D882" s="102">
        <v>14709</v>
      </c>
      <c r="E882" s="102">
        <v>1604</v>
      </c>
      <c r="F882" s="102">
        <v>7425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12402</v>
      </c>
      <c r="D883" s="102">
        <v>14955</v>
      </c>
      <c r="E883" s="102">
        <v>1870</v>
      </c>
      <c r="F883" s="102">
        <v>7419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12589</v>
      </c>
      <c r="D884" s="102">
        <v>15345</v>
      </c>
      <c r="E884" s="102">
        <v>2086</v>
      </c>
      <c r="F884" s="102">
        <v>7413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1.29E-2</v>
      </c>
      <c r="D890" s="103">
        <v>6.3E-3</v>
      </c>
      <c r="E890" s="103">
        <v>7.3000000000000001E-3</v>
      </c>
      <c r="F890" s="103">
        <v>2.5000000000000001E-3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1.37E-2</v>
      </c>
      <c r="D891" s="103">
        <v>6.3E-3</v>
      </c>
      <c r="E891" s="103">
        <v>8.0999999999999996E-3</v>
      </c>
      <c r="F891" s="103">
        <v>2.5999999999999999E-3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1.7600000000000001E-2</v>
      </c>
      <c r="D892" s="103">
        <v>6.3E-3</v>
      </c>
      <c r="E892" s="103">
        <v>1.4800000000000001E-2</v>
      </c>
      <c r="F892" s="103">
        <v>2.5000000000000001E-3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1.2800000000000001E-2</v>
      </c>
      <c r="D893" s="103">
        <v>6.3E-3</v>
      </c>
      <c r="E893" s="103">
        <v>7.0000000000000001E-3</v>
      </c>
      <c r="F893" s="103">
        <v>2.5000000000000001E-3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1.2999999999999999E-2</v>
      </c>
      <c r="D894" s="103">
        <v>6.1999999999999998E-3</v>
      </c>
      <c r="E894" s="103">
        <v>7.3000000000000001E-3</v>
      </c>
      <c r="F894" s="103">
        <v>2.5999999999999999E-3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3.2099999999999997E-2</v>
      </c>
      <c r="D895" s="103">
        <v>6.1999999999999998E-3</v>
      </c>
      <c r="E895" s="103">
        <v>2.75E-2</v>
      </c>
      <c r="F895" s="103">
        <v>2.8999999999999998E-3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1.3299999999999999E-2</v>
      </c>
      <c r="D896" s="103">
        <v>6.1999999999999998E-3</v>
      </c>
      <c r="E896" s="103">
        <v>7.4000000000000003E-3</v>
      </c>
      <c r="F896" s="103">
        <v>3.0000000000000001E-3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1.35E-2</v>
      </c>
      <c r="D897" s="103">
        <v>6.3E-3</v>
      </c>
      <c r="E897" s="103">
        <v>7.7000000000000002E-3</v>
      </c>
      <c r="F897" s="103">
        <v>3.0999999999999999E-3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1.3299999999999999E-2</v>
      </c>
      <c r="D898" s="103">
        <v>6.3E-3</v>
      </c>
      <c r="E898" s="103">
        <v>7.4999999999999997E-3</v>
      </c>
      <c r="F898" s="103">
        <v>3.2000000000000002E-3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1.24E-2</v>
      </c>
      <c r="D899" s="103">
        <v>6.3E-3</v>
      </c>
      <c r="E899" s="103">
        <v>6.0000000000000001E-3</v>
      </c>
      <c r="F899" s="103">
        <v>3.2000000000000002E-3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1.34E-2</v>
      </c>
      <c r="D900" s="103">
        <v>6.4000000000000003E-3</v>
      </c>
      <c r="E900" s="103">
        <v>7.3000000000000001E-3</v>
      </c>
      <c r="F900" s="103">
        <v>3.3E-3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1.3599999999999999E-2</v>
      </c>
      <c r="D901" s="103">
        <v>6.4000000000000003E-3</v>
      </c>
      <c r="E901" s="103">
        <v>7.9000000000000008E-3</v>
      </c>
      <c r="F901" s="103">
        <v>3.3E-3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1.37E-2</v>
      </c>
      <c r="D902" s="103">
        <v>6.3E-3</v>
      </c>
      <c r="E902" s="103">
        <v>7.7999999999999996E-3</v>
      </c>
      <c r="F902" s="103">
        <v>3.3E-3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8.3999999999999995E-3</v>
      </c>
      <c r="D908" s="103">
        <v>5.1000000000000004E-3</v>
      </c>
      <c r="E908" s="103">
        <v>4.5999999999999999E-3</v>
      </c>
      <c r="F908" s="103">
        <v>2.2000000000000001E-3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8.3000000000000001E-3</v>
      </c>
      <c r="D909" s="103">
        <v>5.0000000000000001E-3</v>
      </c>
      <c r="E909" s="103">
        <v>3.7000000000000002E-3</v>
      </c>
      <c r="F909" s="103">
        <v>2.2000000000000001E-3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8.0000000000000002E-3</v>
      </c>
      <c r="D910" s="103">
        <v>5.0000000000000001E-3</v>
      </c>
      <c r="E910" s="103">
        <v>2.8999999999999998E-3</v>
      </c>
      <c r="F910" s="103">
        <v>2.2000000000000001E-3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1.1599999999999999E-2</v>
      </c>
      <c r="D911" s="103">
        <v>5.1000000000000004E-3</v>
      </c>
      <c r="E911" s="103">
        <v>9.5999999999999992E-3</v>
      </c>
      <c r="F911" s="103">
        <v>1.9E-3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7.7999999999999996E-3</v>
      </c>
      <c r="D912" s="103">
        <v>5.1999999999999998E-3</v>
      </c>
      <c r="E912" s="103">
        <v>2.8999999999999998E-3</v>
      </c>
      <c r="F912" s="103">
        <v>1.9E-3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8.0000000000000002E-3</v>
      </c>
      <c r="D913" s="103">
        <v>5.1999999999999998E-3</v>
      </c>
      <c r="E913" s="103">
        <v>3.0000000000000001E-3</v>
      </c>
      <c r="F913" s="103">
        <v>2.0999999999999999E-3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8.5000000000000006E-3</v>
      </c>
      <c r="D914" s="103">
        <v>5.3E-3</v>
      </c>
      <c r="E914" s="103">
        <v>3.2000000000000002E-3</v>
      </c>
      <c r="F914" s="103">
        <v>2.3E-3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8.6E-3</v>
      </c>
      <c r="D915" s="103">
        <v>5.4000000000000003E-3</v>
      </c>
      <c r="E915" s="103">
        <v>3.3999999999999998E-3</v>
      </c>
      <c r="F915" s="103">
        <v>2.3999999999999998E-3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8.8999999999999999E-3</v>
      </c>
      <c r="D916" s="103">
        <v>5.4999999999999997E-3</v>
      </c>
      <c r="E916" s="103">
        <v>3.3999999999999998E-3</v>
      </c>
      <c r="F916" s="103">
        <v>2.5999999999999999E-3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8.8000000000000005E-3</v>
      </c>
      <c r="D917" s="103">
        <v>5.4999999999999997E-3</v>
      </c>
      <c r="E917" s="103">
        <v>3.5000000000000001E-3</v>
      </c>
      <c r="F917" s="103">
        <v>2.3E-3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9.4999999999999998E-3</v>
      </c>
      <c r="D918" s="103">
        <v>5.5999999999999999E-3</v>
      </c>
      <c r="E918" s="103">
        <v>3.8E-3</v>
      </c>
      <c r="F918" s="103">
        <v>2.8E-3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9.4999999999999998E-3</v>
      </c>
      <c r="D919" s="103">
        <v>5.5999999999999999E-3</v>
      </c>
      <c r="E919" s="103">
        <v>3.7000000000000002E-3</v>
      </c>
      <c r="F919" s="103">
        <v>3.0000000000000001E-3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1.12E-2</v>
      </c>
      <c r="D920" s="103">
        <v>6.7000000000000002E-3</v>
      </c>
      <c r="E920" s="103">
        <v>6.0000000000000001E-3</v>
      </c>
      <c r="F920" s="103">
        <v>3.0999999999999999E-3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8.5000000000000006E-3</v>
      </c>
      <c r="D926" s="103">
        <v>5.8999999999999999E-3</v>
      </c>
      <c r="E926" s="103">
        <v>3.3999999999999998E-3</v>
      </c>
      <c r="F926" s="103">
        <v>2.0999999999999999E-3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9.4000000000000004E-3</v>
      </c>
      <c r="D927" s="103">
        <v>6.4000000000000003E-3</v>
      </c>
      <c r="E927" s="103">
        <v>5.0000000000000001E-3</v>
      </c>
      <c r="F927" s="103">
        <v>2.0999999999999999E-3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9.1999999999999998E-3</v>
      </c>
      <c r="D928" s="103">
        <v>6.1000000000000004E-3</v>
      </c>
      <c r="E928" s="103">
        <v>4.0000000000000001E-3</v>
      </c>
      <c r="F928" s="103">
        <v>2.0999999999999999E-3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9.1000000000000004E-3</v>
      </c>
      <c r="D929" s="103">
        <v>6.1000000000000004E-3</v>
      </c>
      <c r="E929" s="103">
        <v>3.7000000000000002E-3</v>
      </c>
      <c r="F929" s="103">
        <v>2.0999999999999999E-3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1.26E-2</v>
      </c>
      <c r="D930" s="103">
        <v>5.1999999999999998E-3</v>
      </c>
      <c r="E930" s="103">
        <v>1.04E-2</v>
      </c>
      <c r="F930" s="103">
        <v>1.9E-3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7.7999999999999996E-3</v>
      </c>
      <c r="D931" s="103">
        <v>5.0000000000000001E-3</v>
      </c>
      <c r="E931" s="103">
        <v>3.5999999999999999E-3</v>
      </c>
      <c r="F931" s="103">
        <v>2E-3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7.9000000000000008E-3</v>
      </c>
      <c r="D932" s="103">
        <v>5.0000000000000001E-3</v>
      </c>
      <c r="E932" s="103">
        <v>3.5000000000000001E-3</v>
      </c>
      <c r="F932" s="103">
        <v>2.0999999999999999E-3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8.0000000000000002E-3</v>
      </c>
      <c r="D933" s="103">
        <v>5.1000000000000004E-3</v>
      </c>
      <c r="E933" s="103">
        <v>3.5999999999999999E-3</v>
      </c>
      <c r="F933" s="103">
        <v>2.3E-3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8.2000000000000007E-3</v>
      </c>
      <c r="D934" s="103">
        <v>5.1999999999999998E-3</v>
      </c>
      <c r="E934" s="103">
        <v>3.7000000000000002E-3</v>
      </c>
      <c r="F934" s="103">
        <v>2.2000000000000001E-3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8.0999999999999996E-3</v>
      </c>
      <c r="D935" s="103">
        <v>5.0000000000000001E-3</v>
      </c>
      <c r="E935" s="103">
        <v>3.3999999999999998E-3</v>
      </c>
      <c r="F935" s="103">
        <v>2.3999999999999998E-3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8.3000000000000001E-3</v>
      </c>
      <c r="D936" s="103">
        <v>5.1999999999999998E-3</v>
      </c>
      <c r="E936" s="103">
        <v>3.5999999999999999E-3</v>
      </c>
      <c r="F936" s="103">
        <v>2.5000000000000001E-3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8.2000000000000007E-3</v>
      </c>
      <c r="D937" s="103">
        <v>5.1999999999999998E-3</v>
      </c>
      <c r="E937" s="103">
        <v>3.3999999999999998E-3</v>
      </c>
      <c r="F937" s="103">
        <v>2.5000000000000001E-3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8.3999999999999995E-3</v>
      </c>
      <c r="D938" s="103">
        <v>5.1000000000000004E-3</v>
      </c>
      <c r="E938" s="103">
        <v>3.3999999999999998E-3</v>
      </c>
      <c r="F938" s="103">
        <v>2.7000000000000001E-3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4.1999999999999997E-3</v>
      </c>
      <c r="D944" s="103">
        <v>3.3E-3</v>
      </c>
      <c r="E944" s="103">
        <v>1.1000000000000001E-3</v>
      </c>
      <c r="F944" s="103">
        <v>1.4E-3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4.3E-3</v>
      </c>
      <c r="D945" s="103">
        <v>3.3E-3</v>
      </c>
      <c r="E945" s="103">
        <v>1.1000000000000001E-3</v>
      </c>
      <c r="F945" s="103">
        <v>1.5E-3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4.7000000000000002E-3</v>
      </c>
      <c r="D946" s="103">
        <v>3.5999999999999999E-3</v>
      </c>
      <c r="E946" s="103">
        <v>2.7000000000000001E-3</v>
      </c>
      <c r="F946" s="103">
        <v>1.5E-3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4.4000000000000003E-3</v>
      </c>
      <c r="D947" s="103">
        <v>3.3999999999999998E-3</v>
      </c>
      <c r="E947" s="103">
        <v>1.1000000000000001E-3</v>
      </c>
      <c r="F947" s="103">
        <v>1.6000000000000001E-3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4.4000000000000003E-3</v>
      </c>
      <c r="D948" s="103">
        <v>3.3E-3</v>
      </c>
      <c r="E948" s="103">
        <v>1E-3</v>
      </c>
      <c r="F948" s="103">
        <v>1.6999999999999999E-3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8.3999999999999995E-3</v>
      </c>
      <c r="D949" s="103">
        <v>3.3E-3</v>
      </c>
      <c r="E949" s="103">
        <v>7.4999999999999997E-3</v>
      </c>
      <c r="F949" s="103">
        <v>1.6000000000000001E-3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4.0000000000000001E-3</v>
      </c>
      <c r="D950" s="103">
        <v>3.3E-3</v>
      </c>
      <c r="E950" s="103">
        <v>8.9999999999999998E-4</v>
      </c>
      <c r="F950" s="103">
        <v>1.5E-3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4.4000000000000003E-3</v>
      </c>
      <c r="D951" s="103">
        <v>3.5000000000000001E-3</v>
      </c>
      <c r="E951" s="103">
        <v>8.9999999999999998E-4</v>
      </c>
      <c r="F951" s="103">
        <v>1.6999999999999999E-3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4.5999999999999999E-3</v>
      </c>
      <c r="D952" s="103">
        <v>3.5999999999999999E-3</v>
      </c>
      <c r="E952" s="103">
        <v>1E-3</v>
      </c>
      <c r="F952" s="103">
        <v>1.9E-3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4.4999999999999997E-3</v>
      </c>
      <c r="D953" s="103">
        <v>3.5999999999999999E-3</v>
      </c>
      <c r="E953" s="103">
        <v>1E-3</v>
      </c>
      <c r="F953" s="103">
        <v>1.8E-3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4.7000000000000002E-3</v>
      </c>
      <c r="D954" s="103">
        <v>3.7000000000000002E-3</v>
      </c>
      <c r="E954" s="103">
        <v>1.1000000000000001E-3</v>
      </c>
      <c r="F954" s="103">
        <v>1.9E-3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4.4999999999999997E-3</v>
      </c>
      <c r="D955" s="103">
        <v>3.5000000000000001E-3</v>
      </c>
      <c r="E955" s="103">
        <v>8.0000000000000004E-4</v>
      </c>
      <c r="F955" s="103">
        <v>2.0999999999999999E-3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4.4999999999999997E-3</v>
      </c>
      <c r="D956" s="103">
        <v>3.5999999999999999E-3</v>
      </c>
      <c r="E956" s="103">
        <v>8.0000000000000004E-4</v>
      </c>
      <c r="F956" s="103">
        <v>2.0999999999999999E-3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0.27439999999999998</v>
      </c>
      <c r="D962" s="103">
        <v>0.16719999999999999</v>
      </c>
      <c r="E962" s="103">
        <v>8.5199999999999998E-2</v>
      </c>
      <c r="F962" s="103">
        <v>9.7600000000000006E-2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0.2828</v>
      </c>
      <c r="D963" s="103">
        <v>0.16239999999999999</v>
      </c>
      <c r="E963" s="103">
        <v>9.8599999999999993E-2</v>
      </c>
      <c r="F963" s="103">
        <v>9.5600000000000004E-2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0.26440000000000002</v>
      </c>
      <c r="D964" s="103">
        <v>0.15870000000000001</v>
      </c>
      <c r="E964" s="103">
        <v>8.2500000000000004E-2</v>
      </c>
      <c r="F964" s="103">
        <v>9.0300000000000005E-2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0.26960000000000001</v>
      </c>
      <c r="D965" s="103">
        <v>0.15640000000000001</v>
      </c>
      <c r="E965" s="103">
        <v>9.2799999999999994E-2</v>
      </c>
      <c r="F965" s="103">
        <v>8.8099999999999998E-2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0.25790000000000002</v>
      </c>
      <c r="D966" s="103">
        <v>0.15509999999999999</v>
      </c>
      <c r="E966" s="103">
        <v>8.1600000000000006E-2</v>
      </c>
      <c r="F966" s="103">
        <v>8.7099999999999997E-2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0.2676</v>
      </c>
      <c r="D967" s="103">
        <v>0.15620000000000001</v>
      </c>
      <c r="E967" s="103">
        <v>9.1399999999999995E-2</v>
      </c>
      <c r="F967" s="103">
        <v>8.7999999999999995E-2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0.2621</v>
      </c>
      <c r="D968" s="103">
        <v>0.15629999999999999</v>
      </c>
      <c r="E968" s="103">
        <v>8.7499999999999994E-2</v>
      </c>
      <c r="F968" s="103">
        <v>8.7499999999999994E-2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0.27160000000000001</v>
      </c>
      <c r="D969" s="103">
        <v>0.15809999999999999</v>
      </c>
      <c r="E969" s="103">
        <v>9.6199999999999994E-2</v>
      </c>
      <c r="F969" s="103">
        <v>8.8200000000000001E-2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0.26090000000000002</v>
      </c>
      <c r="D970" s="103">
        <v>0.15679999999999999</v>
      </c>
      <c r="E970" s="103">
        <v>8.5000000000000006E-2</v>
      </c>
      <c r="F970" s="103">
        <v>8.5900000000000004E-2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0.2555</v>
      </c>
      <c r="D971" s="103">
        <v>0.15809999999999999</v>
      </c>
      <c r="E971" s="103">
        <v>7.6200000000000004E-2</v>
      </c>
      <c r="F971" s="103">
        <v>8.6199999999999999E-2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0.2591</v>
      </c>
      <c r="D972" s="103">
        <v>0.15840000000000001</v>
      </c>
      <c r="E972" s="103">
        <v>8.1600000000000006E-2</v>
      </c>
      <c r="F972" s="103">
        <v>8.4699999999999998E-2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0.26190000000000002</v>
      </c>
      <c r="D973" s="103">
        <v>0.1595</v>
      </c>
      <c r="E973" s="103">
        <v>8.3699999999999997E-2</v>
      </c>
      <c r="F973" s="103">
        <v>8.3599999999999994E-2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0.25919999999999999</v>
      </c>
      <c r="D974" s="103">
        <v>0.16159999999999999</v>
      </c>
      <c r="E974" s="103">
        <v>7.6799999999999993E-2</v>
      </c>
      <c r="F974" s="103">
        <v>8.6300000000000002E-2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0.6916000000000001</v>
      </c>
      <c r="D980" s="103">
        <f t="shared" si="34"/>
        <v>0.81220000000000003</v>
      </c>
      <c r="E980" s="103">
        <f t="shared" si="34"/>
        <v>0.89840000000000009</v>
      </c>
      <c r="F980" s="103">
        <f t="shared" si="34"/>
        <v>0.89420000000000011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0.68149999999999999</v>
      </c>
      <c r="D981" s="103">
        <f t="shared" si="34"/>
        <v>0.8166000000000001</v>
      </c>
      <c r="E981" s="103">
        <f t="shared" si="34"/>
        <v>0.88349999999999995</v>
      </c>
      <c r="F981" s="103">
        <f t="shared" si="34"/>
        <v>0.89600000000000002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0.69609999999999994</v>
      </c>
      <c r="D982" s="103">
        <f t="shared" si="34"/>
        <v>0.82030000000000003</v>
      </c>
      <c r="E982" s="103">
        <f t="shared" si="34"/>
        <v>0.89309999999999989</v>
      </c>
      <c r="F982" s="103">
        <f t="shared" si="34"/>
        <v>0.90140000000000009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0.69250000000000012</v>
      </c>
      <c r="D983" s="103">
        <f t="shared" si="34"/>
        <v>0.8227000000000001</v>
      </c>
      <c r="E983" s="103">
        <f t="shared" si="34"/>
        <v>0.88579999999999992</v>
      </c>
      <c r="F983" s="103">
        <f t="shared" si="34"/>
        <v>0.90380000000000005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0.70429999999999993</v>
      </c>
      <c r="D984" s="103">
        <f t="shared" si="34"/>
        <v>0.82500000000000007</v>
      </c>
      <c r="E984" s="103">
        <f t="shared" si="34"/>
        <v>0.89680000000000004</v>
      </c>
      <c r="F984" s="103">
        <f t="shared" si="34"/>
        <v>0.90479999999999994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0.67609999999999992</v>
      </c>
      <c r="D985" s="103">
        <f t="shared" si="34"/>
        <v>0.82410000000000005</v>
      </c>
      <c r="E985" s="103">
        <f t="shared" si="34"/>
        <v>0.86699999999999999</v>
      </c>
      <c r="F985" s="103">
        <f t="shared" si="34"/>
        <v>0.90339999999999998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0.70420000000000005</v>
      </c>
      <c r="D986" s="103">
        <f t="shared" si="34"/>
        <v>0.82390000000000008</v>
      </c>
      <c r="E986" s="103">
        <f t="shared" si="34"/>
        <v>0.89750000000000008</v>
      </c>
      <c r="F986" s="103">
        <f t="shared" si="34"/>
        <v>0.90360000000000007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0.69389999999999996</v>
      </c>
      <c r="D987" s="103">
        <f t="shared" si="34"/>
        <v>0.82160000000000011</v>
      </c>
      <c r="E987" s="103">
        <f t="shared" si="34"/>
        <v>0.88819999999999999</v>
      </c>
      <c r="F987" s="103">
        <f t="shared" si="34"/>
        <v>0.9023000000000001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0.70409999999999995</v>
      </c>
      <c r="D988" s="103">
        <f t="shared" si="34"/>
        <v>0.8226</v>
      </c>
      <c r="E988" s="103">
        <f t="shared" si="34"/>
        <v>0.89940000000000009</v>
      </c>
      <c r="F988" s="103">
        <f t="shared" si="34"/>
        <v>0.9042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0.71070000000000011</v>
      </c>
      <c r="D989" s="103">
        <f t="shared" si="34"/>
        <v>0.82150000000000001</v>
      </c>
      <c r="E989" s="103">
        <f t="shared" si="34"/>
        <v>0.90990000000000004</v>
      </c>
      <c r="F989" s="103">
        <f t="shared" si="34"/>
        <v>0.90410000000000013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0.70500000000000007</v>
      </c>
      <c r="D990" s="103">
        <f t="shared" si="34"/>
        <v>0.82069999999999999</v>
      </c>
      <c r="E990" s="103">
        <f t="shared" si="34"/>
        <v>0.90259999999999996</v>
      </c>
      <c r="F990" s="103">
        <f t="shared" si="34"/>
        <v>0.90480000000000005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0.70230000000000015</v>
      </c>
      <c r="D991" s="103">
        <f t="shared" si="34"/>
        <v>0.81980000000000008</v>
      </c>
      <c r="E991" s="103">
        <f t="shared" si="34"/>
        <v>0.90049999999999997</v>
      </c>
      <c r="F991" s="103">
        <f t="shared" si="34"/>
        <v>0.90550000000000008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0.70300000000000007</v>
      </c>
      <c r="D992" s="103">
        <f t="shared" si="34"/>
        <v>0.81669999999999998</v>
      </c>
      <c r="E992" s="103">
        <f t="shared" si="34"/>
        <v>0.9052</v>
      </c>
      <c r="F992" s="103">
        <f t="shared" si="34"/>
        <v>0.90249999999999997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2022-12-22T19:56:00Z</dcterms:modified>
</cp:coreProperties>
</file>