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 s="1"/>
  <c r="B884" i="1" s="1"/>
  <c r="B902" i="1" s="1"/>
  <c r="B920" i="1" s="1"/>
  <c r="B938" i="1" s="1"/>
  <c r="B956" i="1" s="1"/>
  <c r="B974" i="1" s="1"/>
  <c r="B992" i="1" s="1"/>
  <c r="B847" i="1"/>
  <c r="B865" i="1"/>
  <c r="B883" i="1" s="1"/>
  <c r="B901" i="1" s="1"/>
  <c r="B919" i="1" s="1"/>
  <c r="B937" i="1" s="1"/>
  <c r="B955" i="1" s="1"/>
  <c r="B973" i="1" s="1"/>
  <c r="B991" i="1" s="1"/>
  <c r="B846" i="1"/>
  <c r="B864" i="1" s="1"/>
  <c r="B882" i="1" s="1"/>
  <c r="B900" i="1" s="1"/>
  <c r="B918" i="1" s="1"/>
  <c r="B936" i="1" s="1"/>
  <c r="B954" i="1" s="1"/>
  <c r="B972" i="1" s="1"/>
  <c r="B990" i="1" s="1"/>
  <c r="B845" i="1"/>
  <c r="B863" i="1"/>
  <c r="B881" i="1" s="1"/>
  <c r="B899" i="1" s="1"/>
  <c r="B917" i="1" s="1"/>
  <c r="B935" i="1" s="1"/>
  <c r="B953" i="1" s="1"/>
  <c r="B971" i="1" s="1"/>
  <c r="B989" i="1" s="1"/>
  <c r="B844" i="1"/>
  <c r="B862" i="1" s="1"/>
  <c r="B880" i="1" s="1"/>
  <c r="B898" i="1" s="1"/>
  <c r="B916" i="1" s="1"/>
  <c r="B934" i="1" s="1"/>
  <c r="B952" i="1" s="1"/>
  <c r="B970" i="1" s="1"/>
  <c r="B988" i="1" s="1"/>
  <c r="B843" i="1"/>
  <c r="B861" i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 s="1"/>
  <c r="B877" i="1" s="1"/>
  <c r="B895" i="1" s="1"/>
  <c r="B913" i="1" s="1"/>
  <c r="B931" i="1" s="1"/>
  <c r="B949" i="1" s="1"/>
  <c r="B967" i="1" s="1"/>
  <c r="B985" i="1" s="1"/>
  <c r="B840" i="1"/>
  <c r="B858" i="1" s="1"/>
  <c r="B876" i="1" s="1"/>
  <c r="B894" i="1" s="1"/>
  <c r="B912" i="1" s="1"/>
  <c r="B930" i="1" s="1"/>
  <c r="B948" i="1" s="1"/>
  <c r="B966" i="1" s="1"/>
  <c r="B984" i="1" s="1"/>
  <c r="B839" i="1"/>
  <c r="B857" i="1" s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 s="1"/>
  <c r="B873" i="1" s="1"/>
  <c r="B891" i="1" s="1"/>
  <c r="B909" i="1" s="1"/>
  <c r="B927" i="1" s="1"/>
  <c r="B945" i="1" s="1"/>
  <c r="B963" i="1" s="1"/>
  <c r="B981" i="1" s="1"/>
  <c r="B836" i="1"/>
  <c r="B854" i="1" s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G401" i="1" s="1"/>
  <c r="B403" i="1"/>
  <c r="B405" i="1" s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I142" i="1" s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7" i="1" s="1"/>
  <c r="C146" i="1"/>
  <c r="C145" i="1"/>
  <c r="C144" i="1"/>
  <c r="C143" i="1"/>
  <c r="C142" i="1"/>
  <c r="C141" i="1"/>
  <c r="I107" i="1"/>
  <c r="B58" i="1"/>
  <c r="D429" i="1"/>
  <c r="C117" i="1"/>
  <c r="C115" i="1"/>
  <c r="D57" i="1"/>
  <c r="C57" i="1"/>
  <c r="D56" i="1"/>
  <c r="C56" i="1" s="1"/>
  <c r="D55" i="1"/>
  <c r="C55" i="1"/>
  <c r="D54" i="1"/>
  <c r="C54" i="1"/>
  <c r="B18" i="1"/>
  <c r="I95" i="1"/>
  <c r="I99" i="1"/>
  <c r="I103" i="1"/>
  <c r="I100" i="1"/>
  <c r="I104" i="1"/>
  <c r="I108" i="1"/>
  <c r="C113" i="1"/>
  <c r="I97" i="1"/>
  <c r="I105" i="1"/>
  <c r="I109" i="1"/>
  <c r="I98" i="1"/>
  <c r="I106" i="1"/>
  <c r="I136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H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C135" i="1" s="1"/>
  <c r="D118" i="1"/>
  <c r="D115" i="1"/>
  <c r="D114" i="1"/>
  <c r="B75" i="1"/>
  <c r="B74" i="1"/>
  <c r="B73" i="1"/>
  <c r="B72" i="1"/>
  <c r="B71" i="1"/>
  <c r="B70" i="1"/>
  <c r="B69" i="1"/>
  <c r="B68" i="1"/>
  <c r="C116" i="1"/>
  <c r="I148" i="1"/>
  <c r="B772" i="1"/>
  <c r="C102" i="1"/>
  <c r="C112" i="1"/>
  <c r="C118" i="1"/>
  <c r="C114" i="1"/>
  <c r="B778" i="1"/>
  <c r="H32" i="1"/>
  <c r="D439" i="1"/>
  <c r="D430" i="1"/>
  <c r="D436" i="1"/>
  <c r="B773" i="1"/>
  <c r="D441" i="1"/>
  <c r="D432" i="1"/>
  <c r="D433" i="1"/>
  <c r="I147" i="1"/>
  <c r="C775" i="1"/>
  <c r="I144" i="1"/>
  <c r="H31" i="1"/>
  <c r="C777" i="1"/>
  <c r="H34" i="1"/>
  <c r="I143" i="1"/>
  <c r="G393" i="1"/>
  <c r="G400" i="1"/>
  <c r="G395" i="1"/>
  <c r="G389" i="1"/>
  <c r="G397" i="1"/>
  <c r="G391" i="1"/>
  <c r="C384" i="1"/>
  <c r="C385" i="1"/>
  <c r="C386" i="1"/>
  <c r="C387" i="1"/>
  <c r="G392" i="1"/>
  <c r="G396" i="1"/>
  <c r="G402" i="1"/>
  <c r="G390" i="1"/>
  <c r="G394" i="1"/>
  <c r="E401" i="1"/>
  <c r="E391" i="1"/>
  <c r="E395" i="1"/>
  <c r="E402" i="1"/>
  <c r="E392" i="1"/>
  <c r="E396" i="1"/>
  <c r="E389" i="1"/>
  <c r="E393" i="1"/>
  <c r="E397" i="1"/>
  <c r="E390" i="1"/>
  <c r="E394" i="1"/>
  <c r="H30" i="1"/>
  <c r="H33" i="1"/>
  <c r="B779" i="1"/>
  <c r="C401" i="1"/>
  <c r="H29" i="1"/>
  <c r="C778" i="1"/>
  <c r="B777" i="1"/>
  <c r="D438" i="1"/>
  <c r="C776" i="1"/>
  <c r="D431" i="1"/>
  <c r="D434" i="1"/>
  <c r="I146" i="1"/>
  <c r="B774" i="1"/>
  <c r="B776" i="1"/>
  <c r="C402" i="1"/>
  <c r="C388" i="1"/>
  <c r="B775" i="1"/>
  <c r="I145" i="1"/>
  <c r="H28" i="1"/>
  <c r="C773" i="1"/>
  <c r="D437" i="1"/>
  <c r="C772" i="1"/>
  <c r="D440" i="1"/>
  <c r="C779" i="1"/>
  <c r="I141" i="1"/>
  <c r="C774" i="1"/>
  <c r="I102" i="1"/>
  <c r="I101" i="1"/>
  <c r="C101" i="1"/>
  <c r="I96" i="1"/>
  <c r="C103" i="1"/>
  <c r="C137" i="1"/>
  <c r="D405" i="1"/>
  <c r="I393" i="1" l="1"/>
  <c r="I398" i="1"/>
  <c r="I401" i="1"/>
  <c r="I389" i="1"/>
  <c r="I400" i="1"/>
  <c r="I392" i="1"/>
  <c r="I396" i="1"/>
  <c r="I394" i="1"/>
  <c r="I391" i="1"/>
  <c r="I399" i="1"/>
  <c r="I395" i="1"/>
  <c r="I402" i="1"/>
  <c r="I390" i="1"/>
  <c r="G403" i="1"/>
  <c r="F405" i="1"/>
  <c r="E403" i="1"/>
  <c r="C403" i="1"/>
  <c r="I138" i="1"/>
  <c r="I135" i="1" s="1"/>
  <c r="H20" i="1"/>
  <c r="H21" i="1"/>
  <c r="H18" i="1"/>
  <c r="H17" i="1"/>
  <c r="H19" i="1"/>
  <c r="H16" i="1"/>
  <c r="H22" i="1"/>
  <c r="C100" i="1"/>
  <c r="I403" i="1" l="1"/>
</calcChain>
</file>

<file path=xl/sharedStrings.xml><?xml version="1.0" encoding="utf-8"?>
<sst xmlns="http://schemas.openxmlformats.org/spreadsheetml/2006/main" count="692" uniqueCount="532">
  <si>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</si>
  <si>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</si>
  <si>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</si>
  <si>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</si>
  <si>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</si>
  <si>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</si>
  <si>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</si>
  <si>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</si>
  <si>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</si>
  <si>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</si>
  <si>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</si>
  <si>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</si>
  <si>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</si>
  <si>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</si>
  <si>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</si>
  <si>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</si>
  <si>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</si>
  <si>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</si>
  <si>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</si>
  <si>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</si>
  <si>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</si>
  <si>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</si>
  <si>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</si>
  <si>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</si>
  <si>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</si>
  <si>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</si>
  <si>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</si>
  <si>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</si>
  <si>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</si>
  <si>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</si>
  <si>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</si>
  <si>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</si>
  <si>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</si>
  <si>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</si>
  <si>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</si>
  <si>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</si>
  <si>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</si>
  <si>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</si>
  <si>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</si>
  <si>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</si>
  <si>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</si>
  <si>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</si>
  <si>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</si>
  <si>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</si>
  <si>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</si>
  <si>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</si>
  <si>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</si>
  <si>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</si>
  <si>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</si>
  <si>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</si>
  <si>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</si>
  <si>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</si>
  <si>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</si>
  <si>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</si>
  <si>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</si>
  <si>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</si>
  <si>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</si>
  <si>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</si>
  <si>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</si>
  <si>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</si>
  <si>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</si>
  <si>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</si>
  <si>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</si>
  <si>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</si>
  <si>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</si>
  <si>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</si>
  <si>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</si>
  <si>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</si>
  <si>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</si>
  <si>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</si>
  <si>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</si>
  <si>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</si>
  <si>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</si>
  <si>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</si>
  <si>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</si>
  <si>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</si>
  <si>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</si>
  <si>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</si>
  <si>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</si>
  <si>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</si>
  <si>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</si>
  <si>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</si>
  <si>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</si>
  <si>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</si>
  <si>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</si>
  <si>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</si>
  <si>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</si>
  <si>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</si>
  <si>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</si>
  <si>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</si>
  <si>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</si>
  <si>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</si>
  <si>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</si>
  <si>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</si>
  <si>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</si>
  <si>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</si>
  <si>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</si>
  <si>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</si>
  <si>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</si>
  <si>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</si>
  <si>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</si>
  <si>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</si>
  <si>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</si>
  <si>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</si>
  <si>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</si>
  <si>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</si>
  <si>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</si>
  <si>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</si>
  <si>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</si>
  <si>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</si>
  <si>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</si>
  <si>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</si>
  <si>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</si>
  <si>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</si>
  <si>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</si>
  <si>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</si>
  <si>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</si>
  <si>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</si>
  <si>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</si>
  <si>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</si>
  <si>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</si>
  <si>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</si>
  <si>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</si>
  <si>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</si>
  <si>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</si>
  <si>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</si>
  <si>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</si>
  <si>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</si>
  <si>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</si>
  <si>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</si>
  <si>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</si>
  <si>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</si>
  <si>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</si>
  <si>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</si>
  <si>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</si>
  <si>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</si>
  <si>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</si>
  <si>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</si>
  <si>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</si>
  <si>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</si>
  <si>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</si>
  <si>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</si>
  <si>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</si>
  <si>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</si>
  <si>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</si>
  <si>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</si>
  <si>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</si>
  <si>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</si>
  <si>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</si>
  <si>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</si>
  <si>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</si>
  <si>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</si>
  <si>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</si>
  <si>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</si>
  <si>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</si>
  <si>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</si>
  <si>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</si>
  <si>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</si>
  <si>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</si>
  <si>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</si>
  <si>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</si>
  <si>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</si>
  <si>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</si>
  <si>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</si>
  <si>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</si>
  <si>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</si>
  <si>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</si>
  <si>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</si>
  <si>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</si>
  <si>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</si>
  <si>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</si>
  <si>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</si>
  <si>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</si>
  <si>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</si>
  <si>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</si>
  <si>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</si>
  <si>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</si>
  <si>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</si>
  <si>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</si>
  <si>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</si>
  <si>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</si>
  <si>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</si>
  <si>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</si>
  <si>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</si>
  <si>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</si>
  <si>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</si>
  <si>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</si>
  <si>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</si>
  <si>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</si>
  <si>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</si>
  <si>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</si>
  <si>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</si>
  <si>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</si>
  <si>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</si>
  <si>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</si>
  <si>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</si>
  <si>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</si>
  <si>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</si>
  <si>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</si>
  <si>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</si>
  <si>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</si>
  <si>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</si>
  <si>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</si>
  <si>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</si>
  <si>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</si>
  <si>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</si>
  <si>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</si>
  <si>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</si>
  <si>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</si>
  <si>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</si>
  <si>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</si>
  <si>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</si>
  <si>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</si>
  <si>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</si>
  <si>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</si>
  <si>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</si>
  <si>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</si>
  <si>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</si>
  <si>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</si>
  <si>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</si>
  <si>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</si>
  <si>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</si>
  <si>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</si>
  <si>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</si>
  <si>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</si>
  <si>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</si>
  <si>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</si>
  <si>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</si>
  <si>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</si>
  <si>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</si>
  <si>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</si>
  <si>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</si>
  <si>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</si>
  <si>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</si>
  <si>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</si>
  <si>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</si>
  <si>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</si>
  <si>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</si>
  <si>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</si>
  <si>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</si>
  <si>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</si>
  <si>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</si>
  <si>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</si>
  <si>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</si>
  <si>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</si>
  <si>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</si>
  <si>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</si>
  <si>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</si>
  <si>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</si>
  <si>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</si>
  <si>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</si>
  <si>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</si>
  <si>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</si>
  <si>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</si>
  <si>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</si>
  <si>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</si>
  <si>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</si>
  <si>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</si>
  <si>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</si>
  <si>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</si>
  <si>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</si>
  <si>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</si>
  <si>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</si>
  <si>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</si>
  <si>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</si>
  <si>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</si>
  <si>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</si>
  <si>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</si>
  <si>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</si>
  <si>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</si>
  <si>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</si>
  <si>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</si>
  <si>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</si>
  <si>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</si>
  <si>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</si>
  <si>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</si>
  <si>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</si>
  <si>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</si>
  <si>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</si>
  <si>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</si>
  <si>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</si>
  <si>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</si>
  <si>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</si>
  <si>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</si>
  <si>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</si>
  <si>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</si>
  <si>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</si>
  <si>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</si>
  <si>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</si>
  <si>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</si>
  <si>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</si>
  <si>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</si>
  <si>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</si>
  <si>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</si>
  <si>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</si>
  <si>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</si>
  <si>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</si>
  <si>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</si>
  <si>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</si>
  <si>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</si>
  <si>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</si>
  <si>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</si>
  <si>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</si>
  <si>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</si>
  <si>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</si>
  <si>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</si>
  <si>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</si>
  <si>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</si>
  <si>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</si>
  <si>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</si>
  <si>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</si>
  <si>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</si>
  <si>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</si>
  <si>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</si>
  <si>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</si>
  <si>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</si>
  <si>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</si>
  <si>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</si>
  <si>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</si>
  <si>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</si>
  <si>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</si>
  <si>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</si>
  <si>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</si>
  <si>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</si>
  <si>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</si>
  <si>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</si>
  <si>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</si>
  <si>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</si>
  <si>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</si>
  <si>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</si>
  <si>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</si>
  <si>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</si>
  <si>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</si>
  <si>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</si>
  <si>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</si>
  <si>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</si>
  <si>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</si>
  <si>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</si>
  <si>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</si>
  <si>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</si>
  <si>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</si>
  <si>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</si>
  <si>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</si>
  <si>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</si>
  <si>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</si>
  <si>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</si>
  <si>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</si>
  <si>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</si>
  <si>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</si>
  <si>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</si>
  <si>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</si>
  <si>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</si>
  <si>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</si>
  <si>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</si>
  <si>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</si>
  <si>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</si>
  <si>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</si>
  <si>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</si>
  <si>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</si>
  <si>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</si>
  <si>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</si>
  <si>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</si>
  <si>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</si>
  <si>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</si>
  <si>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</si>
  <si>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</si>
  <si>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</si>
  <si>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</si>
  <si>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</si>
  <si>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</si>
  <si>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</si>
  <si>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</si>
  <si>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</si>
  <si>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</si>
  <si>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estimados por división de sector económico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</si>
  <si>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</si>
  <si>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</si>
  <si>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</si>
  <si>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</si>
  <si>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</si>
  <si>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</si>
  <si>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</si>
  <si>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</si>
  <si>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</si>
  <si>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</si>
  <si>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</si>
  <si>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</si>
  <si>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</si>
  <si>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</si>
  <si>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</si>
  <si>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</si>
  <si>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</si>
  <si>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Empleos registrados en el IMSS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</si>
  <si>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</si>
  <si>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</si>
  <si>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</si>
  <si>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</si>
  <si>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</si>
  <si>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</si>
  <si>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</si>
  <si>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</si>
  <si>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</si>
  <si>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</si>
  <si>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</si>
  <si>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</si>
  <si>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</si>
  <si>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</si>
  <si>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</si>
  <si>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</si>
  <si>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</si>
  <si>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</si>
  <si>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</si>
  <si>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</si>
  <si>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</si>
  <si>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</si>
  <si>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</si>
  <si>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</si>
  <si>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</si>
  <si>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</si>
  <si>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</si>
  <si>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</si>
  <si>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</si>
  <si>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</si>
  <si>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</si>
  <si>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</si>
  <si>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</si>
  <si>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</si>
  <si>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</si>
  <si>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</si>
  <si>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</si>
  <si>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</si>
  <si>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</si>
  <si>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</si>
  <si>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</si>
  <si>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</si>
  <si>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</si>
  <si>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</si>
  <si>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</si>
  <si>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</si>
  <si>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</si>
  <si>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</si>
  <si>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</si>
  <si>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</si>
  <si>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</si>
  <si>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</si>
  <si>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</si>
  <si>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</si>
  <si>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</si>
  <si>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</si>
  <si>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</si>
  <si>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</si>
  <si>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</si>
  <si>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</si>
  <si>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</si>
  <si>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</si>
  <si>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</si>
  <si>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</si>
  <si>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</si>
  <si>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</si>
  <si>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</si>
  <si>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</si>
  <si>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</si>
  <si>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</si>
  <si>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</si>
  <si>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</si>
  <si>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</si>
  <si>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</si>
  <si>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</si>
  <si>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</si>
  <si>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</si>
  <si>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</si>
  <si>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</si>
  <si>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</si>
  <si>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</si>
  <si>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</si>
  <si>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</si>
  <si>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</si>
  <si>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</si>
  <si>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</si>
  <si>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</si>
  <si>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</si>
  <si>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</si>
  <si>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</si>
  <si>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</si>
  <si>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</si>
  <si>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</si>
  <si>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</si>
  <si>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</si>
  <si>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</si>
  <si>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</si>
  <si>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</si>
  <si>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</si>
  <si>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</si>
  <si>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</si>
  <si>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</si>
  <si>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</si>
  <si>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</si>
  <si>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</si>
  <si>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</si>
  <si>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01:07 PM</t>
  </si>
  <si>
    <t>Entidad: Nayarit (Nay)</t>
  </si>
  <si>
    <t>Gobernador:</t>
  </si>
  <si>
    <t>Med. Miguel Ángel Navarro Quintero</t>
  </si>
  <si>
    <t>19/09/2021 al 18/09/2027</t>
  </si>
  <si>
    <t>Bajo</t>
  </si>
  <si>
    <t>Alto</t>
  </si>
  <si>
    <t>Estimación al mes de: Nov - 2022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</si>
  <si>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</si>
  <si>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</si>
  <si>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</si>
  <si>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</si>
  <si>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</si>
  <si>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</si>
  <si>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</si>
  <si>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</si>
  <si>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</si>
  <si>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</si>
  <si>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</si>
  <si>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</si>
  <si>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</si>
  <si>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De 550 a 599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</si>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</sst>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-4.922896537874788E-2</c:v>
                </c:pt>
                <c:pt idx="1">
                  <c:v>-7.5834599227183955E-2</c:v>
                </c:pt>
                <c:pt idx="2">
                  <c:v>-2.5502767692013695E-2</c:v>
                </c:pt>
                <c:pt idx="3">
                  <c:v>-5.6685862907744682E-2</c:v>
                </c:pt>
                <c:pt idx="4">
                  <c:v>-8.8808256758901472E-2</c:v>
                </c:pt>
                <c:pt idx="5">
                  <c:v>-7.2738152691090588E-2</c:v>
                </c:pt>
                <c:pt idx="6">
                  <c:v>-6.9976128858816933E-2</c:v>
                </c:pt>
                <c:pt idx="7">
                  <c:v>-6.8674876352671013E-2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5.0043564022918888E-2</c:v>
                </c:pt>
                <c:pt idx="1">
                  <c:v>8.6146640711794023E-2</c:v>
                </c:pt>
                <c:pt idx="2">
                  <c:v>2.7444524698695672E-2</c:v>
                </c:pt>
                <c:pt idx="3">
                  <c:v>5.6655902520235404E-2</c:v>
                </c:pt>
                <c:pt idx="4">
                  <c:v>8.0957015751066425E-2</c:v>
                </c:pt>
                <c:pt idx="5">
                  <c:v>6.6103951208294334E-2</c:v>
                </c:pt>
                <c:pt idx="6">
                  <c:v>6.5400286971927929E-2</c:v>
                </c:pt>
                <c:pt idx="7">
                  <c:v>5.9798504247897108E-2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510763008"/>
        <c:axId val="613839936"/>
      </c:barChart>
      <c:catAx>
        <c:axId val="510763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13839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383993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10763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4.7999999999999996E-3</c:v>
                </c:pt>
                <c:pt idx="1">
                  <c:v>4.5999999999999999E-3</c:v>
                </c:pt>
                <c:pt idx="2">
                  <c:v>4.4000000000000003E-3</c:v>
                </c:pt>
                <c:pt idx="3">
                  <c:v>4.4000000000000003E-3</c:v>
                </c:pt>
                <c:pt idx="4">
                  <c:v>4.1999999999999997E-3</c:v>
                </c:pt>
                <c:pt idx="5">
                  <c:v>4.3E-3</c:v>
                </c:pt>
                <c:pt idx="6">
                  <c:v>4.4999999999999997E-3</c:v>
                </c:pt>
                <c:pt idx="7">
                  <c:v>4.4000000000000003E-3</c:v>
                </c:pt>
                <c:pt idx="8">
                  <c:v>4.5999999999999999E-3</c:v>
                </c:pt>
                <c:pt idx="9">
                  <c:v>4.4999999999999997E-3</c:v>
                </c:pt>
                <c:pt idx="10">
                  <c:v>4.7000000000000002E-3</c:v>
                </c:pt>
                <c:pt idx="11">
                  <c:v>4.7999999999999996E-3</c:v>
                </c:pt>
                <c:pt idx="12">
                  <c:v>5.4999999999999997E-3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3.3E-3</c:v>
                </c:pt>
                <c:pt idx="1">
                  <c:v>3.0999999999999999E-3</c:v>
                </c:pt>
                <c:pt idx="2">
                  <c:v>3.0999999999999999E-3</c:v>
                </c:pt>
                <c:pt idx="3">
                  <c:v>3.0999999999999999E-3</c:v>
                </c:pt>
                <c:pt idx="4">
                  <c:v>3.0999999999999999E-3</c:v>
                </c:pt>
                <c:pt idx="5">
                  <c:v>3.0999999999999999E-3</c:v>
                </c:pt>
                <c:pt idx="6">
                  <c:v>3.3E-3</c:v>
                </c:pt>
                <c:pt idx="7">
                  <c:v>3.2000000000000002E-3</c:v>
                </c:pt>
                <c:pt idx="8">
                  <c:v>3.3E-3</c:v>
                </c:pt>
                <c:pt idx="9">
                  <c:v>3.3E-3</c:v>
                </c:pt>
                <c:pt idx="10">
                  <c:v>3.3999999999999998E-3</c:v>
                </c:pt>
                <c:pt idx="11">
                  <c:v>3.3999999999999998E-3</c:v>
                </c:pt>
                <c:pt idx="12">
                  <c:v>4.0000000000000001E-3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2.3E-3</c:v>
                </c:pt>
                <c:pt idx="1">
                  <c:v>1.6000000000000001E-3</c:v>
                </c:pt>
                <c:pt idx="2">
                  <c:v>1.1000000000000001E-3</c:v>
                </c:pt>
                <c:pt idx="3">
                  <c:v>1.1000000000000001E-3</c:v>
                </c:pt>
                <c:pt idx="4">
                  <c:v>1E-3</c:v>
                </c:pt>
                <c:pt idx="5">
                  <c:v>1E-3</c:v>
                </c:pt>
                <c:pt idx="6">
                  <c:v>1E-3</c:v>
                </c:pt>
                <c:pt idx="7">
                  <c:v>1.1000000000000001E-3</c:v>
                </c:pt>
                <c:pt idx="8">
                  <c:v>1E-3</c:v>
                </c:pt>
                <c:pt idx="9">
                  <c:v>8.9999999999999998E-4</c:v>
                </c:pt>
                <c:pt idx="10">
                  <c:v>1E-3</c:v>
                </c:pt>
                <c:pt idx="11">
                  <c:v>1.1000000000000001E-3</c:v>
                </c:pt>
                <c:pt idx="12">
                  <c:v>2.2000000000000001E-3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1.5E-3</c:v>
                </c:pt>
                <c:pt idx="1">
                  <c:v>1.5E-3</c:v>
                </c:pt>
                <c:pt idx="2">
                  <c:v>1.6000000000000001E-3</c:v>
                </c:pt>
                <c:pt idx="3">
                  <c:v>1.4E-3</c:v>
                </c:pt>
                <c:pt idx="4">
                  <c:v>1.2999999999999999E-3</c:v>
                </c:pt>
                <c:pt idx="5">
                  <c:v>1.5E-3</c:v>
                </c:pt>
                <c:pt idx="6">
                  <c:v>1.6999999999999999E-3</c:v>
                </c:pt>
                <c:pt idx="7">
                  <c:v>1.6000000000000001E-3</c:v>
                </c:pt>
                <c:pt idx="8">
                  <c:v>1.6999999999999999E-3</c:v>
                </c:pt>
                <c:pt idx="9">
                  <c:v>1.6999999999999999E-3</c:v>
                </c:pt>
                <c:pt idx="10">
                  <c:v>1.9E-3</c:v>
                </c:pt>
                <c:pt idx="11">
                  <c:v>2E-3</c:v>
                </c:pt>
                <c:pt idx="12">
                  <c:v>1.9E-3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499712"/>
        <c:axId val="608255296"/>
      </c:lineChart>
      <c:catAx>
        <c:axId val="616499712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08255296"/>
        <c:crosses val="autoZero"/>
        <c:auto val="1"/>
        <c:lblAlgn val="ctr"/>
        <c:lblOffset val="100"/>
        <c:noMultiLvlLbl val="0"/>
      </c:catAx>
      <c:valAx>
        <c:axId val="6082552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4997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5.1999999999999998E-3</c:v>
                </c:pt>
                <c:pt idx="1">
                  <c:v>6.0000000000000001E-3</c:v>
                </c:pt>
                <c:pt idx="2">
                  <c:v>5.8999999999999999E-3</c:v>
                </c:pt>
                <c:pt idx="3">
                  <c:v>5.8999999999999999E-3</c:v>
                </c:pt>
                <c:pt idx="4">
                  <c:v>5.5999999999999999E-3</c:v>
                </c:pt>
                <c:pt idx="5">
                  <c:v>5.1000000000000004E-3</c:v>
                </c:pt>
                <c:pt idx="6">
                  <c:v>5.1000000000000004E-3</c:v>
                </c:pt>
                <c:pt idx="7">
                  <c:v>5.1000000000000004E-3</c:v>
                </c:pt>
                <c:pt idx="8">
                  <c:v>4.8999999999999998E-3</c:v>
                </c:pt>
                <c:pt idx="9">
                  <c:v>4.8999999999999998E-3</c:v>
                </c:pt>
                <c:pt idx="10">
                  <c:v>5.1000000000000004E-3</c:v>
                </c:pt>
                <c:pt idx="11">
                  <c:v>5.3E-3</c:v>
                </c:pt>
                <c:pt idx="12">
                  <c:v>5.4999999999999997E-3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2.7000000000000001E-3</c:v>
                </c:pt>
                <c:pt idx="1">
                  <c:v>2.8999999999999998E-3</c:v>
                </c:pt>
                <c:pt idx="2">
                  <c:v>2.5999999999999999E-3</c:v>
                </c:pt>
                <c:pt idx="3">
                  <c:v>2.7000000000000001E-3</c:v>
                </c:pt>
                <c:pt idx="4">
                  <c:v>2.5000000000000001E-3</c:v>
                </c:pt>
                <c:pt idx="5">
                  <c:v>2.3999999999999998E-3</c:v>
                </c:pt>
                <c:pt idx="6">
                  <c:v>2.5000000000000001E-3</c:v>
                </c:pt>
                <c:pt idx="7">
                  <c:v>2.7000000000000001E-3</c:v>
                </c:pt>
                <c:pt idx="8">
                  <c:v>2.5999999999999999E-3</c:v>
                </c:pt>
                <c:pt idx="9">
                  <c:v>2.5999999999999999E-3</c:v>
                </c:pt>
                <c:pt idx="10">
                  <c:v>2.5999999999999999E-3</c:v>
                </c:pt>
                <c:pt idx="11">
                  <c:v>2.7000000000000001E-3</c:v>
                </c:pt>
                <c:pt idx="12">
                  <c:v>2.7000000000000001E-3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2.8E-3</c:v>
                </c:pt>
                <c:pt idx="1">
                  <c:v>4.3E-3</c:v>
                </c:pt>
                <c:pt idx="2">
                  <c:v>3.5999999999999999E-3</c:v>
                </c:pt>
                <c:pt idx="3">
                  <c:v>3.5999999999999999E-3</c:v>
                </c:pt>
                <c:pt idx="4">
                  <c:v>3.3E-3</c:v>
                </c:pt>
                <c:pt idx="5">
                  <c:v>3.0000000000000001E-3</c:v>
                </c:pt>
                <c:pt idx="6">
                  <c:v>2.8E-3</c:v>
                </c:pt>
                <c:pt idx="7">
                  <c:v>2.5999999999999999E-3</c:v>
                </c:pt>
                <c:pt idx="8">
                  <c:v>2.5000000000000001E-3</c:v>
                </c:pt>
                <c:pt idx="9">
                  <c:v>2.3999999999999998E-3</c:v>
                </c:pt>
                <c:pt idx="10">
                  <c:v>2.5000000000000001E-3</c:v>
                </c:pt>
                <c:pt idx="11">
                  <c:v>2.7000000000000001E-3</c:v>
                </c:pt>
                <c:pt idx="12">
                  <c:v>2.8999999999999998E-3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1.4E-3</c:v>
                </c:pt>
                <c:pt idx="1">
                  <c:v>1.2999999999999999E-3</c:v>
                </c:pt>
                <c:pt idx="2">
                  <c:v>1.2999999999999999E-3</c:v>
                </c:pt>
                <c:pt idx="3">
                  <c:v>1.4E-3</c:v>
                </c:pt>
                <c:pt idx="4">
                  <c:v>1.2999999999999999E-3</c:v>
                </c:pt>
                <c:pt idx="5">
                  <c:v>1.2999999999999999E-3</c:v>
                </c:pt>
                <c:pt idx="6">
                  <c:v>1.4E-3</c:v>
                </c:pt>
                <c:pt idx="7">
                  <c:v>1.6000000000000001E-3</c:v>
                </c:pt>
                <c:pt idx="8">
                  <c:v>1.4E-3</c:v>
                </c:pt>
                <c:pt idx="9">
                  <c:v>1.5E-3</c:v>
                </c:pt>
                <c:pt idx="10">
                  <c:v>1.6999999999999999E-3</c:v>
                </c:pt>
                <c:pt idx="11">
                  <c:v>1.6999999999999999E-3</c:v>
                </c:pt>
                <c:pt idx="12">
                  <c:v>1.9E-3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519168"/>
        <c:axId val="608495296"/>
      </c:lineChart>
      <c:catAx>
        <c:axId val="6165191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08495296"/>
        <c:crosses val="autoZero"/>
        <c:auto val="1"/>
        <c:lblAlgn val="ctr"/>
        <c:lblOffset val="100"/>
        <c:noMultiLvlLbl val="0"/>
      </c:catAx>
      <c:valAx>
        <c:axId val="6084952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5191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2.8999999999999998E-3</c:v>
                </c:pt>
                <c:pt idx="1">
                  <c:v>2.8E-3</c:v>
                </c:pt>
                <c:pt idx="2">
                  <c:v>3.2000000000000002E-3</c:v>
                </c:pt>
                <c:pt idx="3">
                  <c:v>2.8999999999999998E-3</c:v>
                </c:pt>
                <c:pt idx="4">
                  <c:v>2.8E-3</c:v>
                </c:pt>
                <c:pt idx="5">
                  <c:v>2.7000000000000001E-3</c:v>
                </c:pt>
                <c:pt idx="6">
                  <c:v>2.5999999999999999E-3</c:v>
                </c:pt>
                <c:pt idx="7">
                  <c:v>2.8E-3</c:v>
                </c:pt>
                <c:pt idx="8">
                  <c:v>3.0999999999999999E-3</c:v>
                </c:pt>
                <c:pt idx="9">
                  <c:v>2.8999999999999998E-3</c:v>
                </c:pt>
                <c:pt idx="10">
                  <c:v>3.0999999999999999E-3</c:v>
                </c:pt>
                <c:pt idx="11">
                  <c:v>3.0999999999999999E-3</c:v>
                </c:pt>
                <c:pt idx="12">
                  <c:v>3.0999999999999999E-3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2.3E-3</c:v>
                </c:pt>
                <c:pt idx="1">
                  <c:v>2.2000000000000001E-3</c:v>
                </c:pt>
                <c:pt idx="2">
                  <c:v>2.3E-3</c:v>
                </c:pt>
                <c:pt idx="3">
                  <c:v>2.0999999999999999E-3</c:v>
                </c:pt>
                <c:pt idx="4">
                  <c:v>2.0999999999999999E-3</c:v>
                </c:pt>
                <c:pt idx="5">
                  <c:v>2.0999999999999999E-3</c:v>
                </c:pt>
                <c:pt idx="6">
                  <c:v>2E-3</c:v>
                </c:pt>
                <c:pt idx="7">
                  <c:v>2.2000000000000001E-3</c:v>
                </c:pt>
                <c:pt idx="8">
                  <c:v>2.3999999999999998E-3</c:v>
                </c:pt>
                <c:pt idx="9">
                  <c:v>2.2000000000000001E-3</c:v>
                </c:pt>
                <c:pt idx="10">
                  <c:v>2.3E-3</c:v>
                </c:pt>
                <c:pt idx="11">
                  <c:v>2.2000000000000001E-3</c:v>
                </c:pt>
                <c:pt idx="12">
                  <c:v>2.3E-3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6.9999999999999999E-4</c:v>
                </c:pt>
                <c:pt idx="1">
                  <c:v>5.9999999999999995E-4</c:v>
                </c:pt>
                <c:pt idx="2">
                  <c:v>1.9E-3</c:v>
                </c:pt>
                <c:pt idx="3">
                  <c:v>6.9999999999999999E-4</c:v>
                </c:pt>
                <c:pt idx="4">
                  <c:v>5.9999999999999995E-4</c:v>
                </c:pt>
                <c:pt idx="5">
                  <c:v>5.9999999999999995E-4</c:v>
                </c:pt>
                <c:pt idx="6">
                  <c:v>5.0000000000000001E-4</c:v>
                </c:pt>
                <c:pt idx="7">
                  <c:v>5.0000000000000001E-4</c:v>
                </c:pt>
                <c:pt idx="8">
                  <c:v>5.0000000000000001E-4</c:v>
                </c:pt>
                <c:pt idx="9">
                  <c:v>5.9999999999999995E-4</c:v>
                </c:pt>
                <c:pt idx="10">
                  <c:v>5.9999999999999995E-4</c:v>
                </c:pt>
                <c:pt idx="11">
                  <c:v>5.0000000000000001E-4</c:v>
                </c:pt>
                <c:pt idx="12">
                  <c:v>5.0000000000000001E-4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1E-3</c:v>
                </c:pt>
                <c:pt idx="1">
                  <c:v>1E-3</c:v>
                </c:pt>
                <c:pt idx="2">
                  <c:v>8.9999999999999998E-4</c:v>
                </c:pt>
                <c:pt idx="3">
                  <c:v>1.1000000000000001E-3</c:v>
                </c:pt>
                <c:pt idx="4">
                  <c:v>1.1000000000000001E-3</c:v>
                </c:pt>
                <c:pt idx="5">
                  <c:v>1.1000000000000001E-3</c:v>
                </c:pt>
                <c:pt idx="6">
                  <c:v>1E-3</c:v>
                </c:pt>
                <c:pt idx="7">
                  <c:v>1.1000000000000001E-3</c:v>
                </c:pt>
                <c:pt idx="8">
                  <c:v>1.2999999999999999E-3</c:v>
                </c:pt>
                <c:pt idx="9">
                  <c:v>1.2999999999999999E-3</c:v>
                </c:pt>
                <c:pt idx="10">
                  <c:v>1.4E-3</c:v>
                </c:pt>
                <c:pt idx="11">
                  <c:v>1.4E-3</c:v>
                </c:pt>
                <c:pt idx="12">
                  <c:v>1.5E-3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521216"/>
        <c:axId val="608497600"/>
      </c:lineChart>
      <c:catAx>
        <c:axId val="61652121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08497600"/>
        <c:crosses val="autoZero"/>
        <c:auto val="1"/>
        <c:lblAlgn val="ctr"/>
        <c:lblOffset val="100"/>
        <c:noMultiLvlLbl val="0"/>
      </c:catAx>
      <c:valAx>
        <c:axId val="6084976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5212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0.19939999999999999</c:v>
                </c:pt>
                <c:pt idx="1">
                  <c:v>0.19489999999999999</c:v>
                </c:pt>
                <c:pt idx="2">
                  <c:v>0.18740000000000001</c:v>
                </c:pt>
                <c:pt idx="3">
                  <c:v>0.18590000000000001</c:v>
                </c:pt>
                <c:pt idx="4">
                  <c:v>0.18279999999999999</c:v>
                </c:pt>
                <c:pt idx="5">
                  <c:v>0.18390000000000001</c:v>
                </c:pt>
                <c:pt idx="6">
                  <c:v>0.18160000000000001</c:v>
                </c:pt>
                <c:pt idx="7">
                  <c:v>0.18329999999999999</c:v>
                </c:pt>
                <c:pt idx="8">
                  <c:v>0.1789</c:v>
                </c:pt>
                <c:pt idx="9">
                  <c:v>0.1789</c:v>
                </c:pt>
                <c:pt idx="10">
                  <c:v>0.1797</c:v>
                </c:pt>
                <c:pt idx="11">
                  <c:v>0.1794</c:v>
                </c:pt>
                <c:pt idx="12">
                  <c:v>0.1807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0.123</c:v>
                </c:pt>
                <c:pt idx="1">
                  <c:v>0.11650000000000001</c:v>
                </c:pt>
                <c:pt idx="2">
                  <c:v>0.1139</c:v>
                </c:pt>
                <c:pt idx="3">
                  <c:v>0.1124</c:v>
                </c:pt>
                <c:pt idx="4">
                  <c:v>0.1114</c:v>
                </c:pt>
                <c:pt idx="5">
                  <c:v>0.1124</c:v>
                </c:pt>
                <c:pt idx="6">
                  <c:v>0.11210000000000001</c:v>
                </c:pt>
                <c:pt idx="7">
                  <c:v>0.11360000000000001</c:v>
                </c:pt>
                <c:pt idx="8">
                  <c:v>0.11119999999999999</c:v>
                </c:pt>
                <c:pt idx="9">
                  <c:v>0.11269999999999999</c:v>
                </c:pt>
                <c:pt idx="10">
                  <c:v>0.1132</c:v>
                </c:pt>
                <c:pt idx="11">
                  <c:v>0.1135</c:v>
                </c:pt>
                <c:pt idx="12">
                  <c:v>0.11509999999999999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5.62E-2</c:v>
                </c:pt>
                <c:pt idx="1">
                  <c:v>5.91E-2</c:v>
                </c:pt>
                <c:pt idx="2">
                  <c:v>5.4199999999999998E-2</c:v>
                </c:pt>
                <c:pt idx="3">
                  <c:v>5.5800000000000002E-2</c:v>
                </c:pt>
                <c:pt idx="4">
                  <c:v>5.3600000000000002E-2</c:v>
                </c:pt>
                <c:pt idx="5">
                  <c:v>5.4300000000000001E-2</c:v>
                </c:pt>
                <c:pt idx="6">
                  <c:v>5.2299999999999999E-2</c:v>
                </c:pt>
                <c:pt idx="7">
                  <c:v>5.2699999999999997E-2</c:v>
                </c:pt>
                <c:pt idx="8">
                  <c:v>4.9799999999999997E-2</c:v>
                </c:pt>
                <c:pt idx="9">
                  <c:v>4.7E-2</c:v>
                </c:pt>
                <c:pt idx="10">
                  <c:v>4.7500000000000001E-2</c:v>
                </c:pt>
                <c:pt idx="11">
                  <c:v>4.7399999999999998E-2</c:v>
                </c:pt>
                <c:pt idx="12">
                  <c:v>4.6100000000000002E-2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7.5600000000000001E-2</c:v>
                </c:pt>
                <c:pt idx="1">
                  <c:v>7.1499999999999994E-2</c:v>
                </c:pt>
                <c:pt idx="2">
                  <c:v>6.6699999999999995E-2</c:v>
                </c:pt>
                <c:pt idx="3">
                  <c:v>6.4500000000000002E-2</c:v>
                </c:pt>
                <c:pt idx="4">
                  <c:v>6.3799999999999996E-2</c:v>
                </c:pt>
                <c:pt idx="5">
                  <c:v>6.4199999999999993E-2</c:v>
                </c:pt>
                <c:pt idx="6">
                  <c:v>6.4000000000000001E-2</c:v>
                </c:pt>
                <c:pt idx="7">
                  <c:v>6.4199999999999993E-2</c:v>
                </c:pt>
                <c:pt idx="8">
                  <c:v>6.2199999999999998E-2</c:v>
                </c:pt>
                <c:pt idx="9">
                  <c:v>6.3700000000000007E-2</c:v>
                </c:pt>
                <c:pt idx="10">
                  <c:v>6.3399999999999998E-2</c:v>
                </c:pt>
                <c:pt idx="11">
                  <c:v>6.25E-2</c:v>
                </c:pt>
                <c:pt idx="12">
                  <c:v>6.4399999999999999E-2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498688"/>
        <c:axId val="608499904"/>
      </c:lineChart>
      <c:catAx>
        <c:axId val="6164986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08499904"/>
        <c:crosses val="autoZero"/>
        <c:auto val="1"/>
        <c:lblAlgn val="ctr"/>
        <c:lblOffset val="100"/>
        <c:noMultiLvlLbl val="0"/>
      </c:catAx>
      <c:valAx>
        <c:axId val="608499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4986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0.77359999999999995</c:v>
                </c:pt>
                <c:pt idx="1">
                  <c:v>0.77910000000000001</c:v>
                </c:pt>
                <c:pt idx="2">
                  <c:v>0.78880000000000006</c:v>
                </c:pt>
                <c:pt idx="3">
                  <c:v>0.79129999999999989</c:v>
                </c:pt>
                <c:pt idx="4">
                  <c:v>0.7954</c:v>
                </c:pt>
                <c:pt idx="5">
                  <c:v>0.79509999999999992</c:v>
                </c:pt>
                <c:pt idx="6">
                  <c:v>0.79749999999999999</c:v>
                </c:pt>
                <c:pt idx="7">
                  <c:v>0.79579999999999995</c:v>
                </c:pt>
                <c:pt idx="8">
                  <c:v>0.79969999999999986</c:v>
                </c:pt>
                <c:pt idx="9">
                  <c:v>0.80010000000000003</c:v>
                </c:pt>
                <c:pt idx="10">
                  <c:v>0.7984</c:v>
                </c:pt>
                <c:pt idx="11">
                  <c:v>0.79800000000000004</c:v>
                </c:pt>
                <c:pt idx="12">
                  <c:v>0.79530000000000012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0.86470000000000002</c:v>
                </c:pt>
                <c:pt idx="1">
                  <c:v>0.87139999999999995</c:v>
                </c:pt>
                <c:pt idx="2">
                  <c:v>0.87419999999999998</c:v>
                </c:pt>
                <c:pt idx="3">
                  <c:v>0.87579999999999991</c:v>
                </c:pt>
                <c:pt idx="4">
                  <c:v>0.877</c:v>
                </c:pt>
                <c:pt idx="5">
                  <c:v>0.87600000000000011</c:v>
                </c:pt>
                <c:pt idx="6">
                  <c:v>0.87630000000000008</c:v>
                </c:pt>
                <c:pt idx="7">
                  <c:v>0.87439999999999996</c:v>
                </c:pt>
                <c:pt idx="8">
                  <c:v>0.87660000000000005</c:v>
                </c:pt>
                <c:pt idx="9">
                  <c:v>0.87519999999999998</c:v>
                </c:pt>
                <c:pt idx="10">
                  <c:v>0.87440000000000007</c:v>
                </c:pt>
                <c:pt idx="11">
                  <c:v>0.87409999999999999</c:v>
                </c:pt>
                <c:pt idx="12">
                  <c:v>0.87170000000000003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0.92699999999999994</c:v>
                </c:pt>
                <c:pt idx="1">
                  <c:v>0.92469999999999986</c:v>
                </c:pt>
                <c:pt idx="2">
                  <c:v>0.93219999999999992</c:v>
                </c:pt>
                <c:pt idx="3">
                  <c:v>0.9325</c:v>
                </c:pt>
                <c:pt idx="4">
                  <c:v>0.93589999999999995</c:v>
                </c:pt>
                <c:pt idx="5">
                  <c:v>0.93579999999999997</c:v>
                </c:pt>
                <c:pt idx="6">
                  <c:v>0.93820000000000003</c:v>
                </c:pt>
                <c:pt idx="7">
                  <c:v>0.93810000000000004</c:v>
                </c:pt>
                <c:pt idx="8">
                  <c:v>0.94120000000000015</c:v>
                </c:pt>
                <c:pt idx="9">
                  <c:v>0.94429999999999992</c:v>
                </c:pt>
                <c:pt idx="10">
                  <c:v>0.94310000000000005</c:v>
                </c:pt>
                <c:pt idx="11">
                  <c:v>0.94240000000000002</c:v>
                </c:pt>
                <c:pt idx="12">
                  <c:v>0.94210000000000005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0.91890000000000005</c:v>
                </c:pt>
                <c:pt idx="1">
                  <c:v>0.92310000000000003</c:v>
                </c:pt>
                <c:pt idx="2">
                  <c:v>0.92800000000000005</c:v>
                </c:pt>
                <c:pt idx="3">
                  <c:v>0.93010000000000015</c:v>
                </c:pt>
                <c:pt idx="4">
                  <c:v>0.93090000000000006</c:v>
                </c:pt>
                <c:pt idx="5">
                  <c:v>0.93010000000000004</c:v>
                </c:pt>
                <c:pt idx="6">
                  <c:v>0.93019999999999992</c:v>
                </c:pt>
                <c:pt idx="7">
                  <c:v>0.92969999999999986</c:v>
                </c:pt>
                <c:pt idx="8">
                  <c:v>0.93159999999999998</c:v>
                </c:pt>
                <c:pt idx="9">
                  <c:v>0.92990000000000006</c:v>
                </c:pt>
                <c:pt idx="10">
                  <c:v>0.92969999999999997</c:v>
                </c:pt>
                <c:pt idx="11">
                  <c:v>0.93049999999999999</c:v>
                </c:pt>
                <c:pt idx="12">
                  <c:v>0.92830000000000001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517632"/>
        <c:axId val="614072896"/>
      </c:lineChart>
      <c:catAx>
        <c:axId val="6165176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4072896"/>
        <c:crosses val="autoZero"/>
        <c:auto val="1"/>
        <c:lblAlgn val="ctr"/>
        <c:lblOffset val="100"/>
        <c:noMultiLvlLbl val="0"/>
      </c:catAx>
      <c:valAx>
        <c:axId val="614072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5176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29.62</c:v>
                </c:pt>
                <c:pt idx="1">
                  <c:v>31.49</c:v>
                </c:pt>
                <c:pt idx="2">
                  <c:v>37.07</c:v>
                </c:pt>
                <c:pt idx="3">
                  <c:v>29.06</c:v>
                </c:pt>
                <c:pt idx="4">
                  <c:v>36.99</c:v>
                </c:pt>
                <c:pt idx="5">
                  <c:v>33.35</c:v>
                </c:pt>
                <c:pt idx="6">
                  <c:v>29.79</c:v>
                </c:pt>
                <c:pt idx="7">
                  <c:v>32.94</c:v>
                </c:pt>
                <c:pt idx="8">
                  <c:v>26.47</c:v>
                </c:pt>
                <c:pt idx="9">
                  <c:v>31.89</c:v>
                </c:pt>
                <c:pt idx="10">
                  <c:v>33.11</c:v>
                </c:pt>
                <c:pt idx="11">
                  <c:v>23.96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28.41</c:v>
                </c:pt>
                <c:pt idx="1">
                  <c:v>32.46</c:v>
                </c:pt>
                <c:pt idx="2">
                  <c:v>32.94</c:v>
                </c:pt>
                <c:pt idx="3">
                  <c:v>20.32</c:v>
                </c:pt>
                <c:pt idx="4">
                  <c:v>23.63</c:v>
                </c:pt>
                <c:pt idx="5">
                  <c:v>25.33</c:v>
                </c:pt>
                <c:pt idx="6">
                  <c:v>25.17</c:v>
                </c:pt>
                <c:pt idx="7">
                  <c:v>26.79</c:v>
                </c:pt>
                <c:pt idx="8">
                  <c:v>30.19</c:v>
                </c:pt>
                <c:pt idx="9">
                  <c:v>32.21</c:v>
                </c:pt>
                <c:pt idx="10">
                  <c:v>33.590000000000003</c:v>
                </c:pt>
                <c:pt idx="11">
                  <c:v>26.06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30.27</c:v>
                </c:pt>
                <c:pt idx="1">
                  <c:v>32.380000000000003</c:v>
                </c:pt>
                <c:pt idx="2">
                  <c:v>33.43</c:v>
                </c:pt>
                <c:pt idx="3">
                  <c:v>30.84</c:v>
                </c:pt>
                <c:pt idx="4">
                  <c:v>31.65</c:v>
                </c:pt>
                <c:pt idx="5">
                  <c:v>37.4</c:v>
                </c:pt>
                <c:pt idx="6">
                  <c:v>36.26</c:v>
                </c:pt>
                <c:pt idx="7">
                  <c:v>40.71</c:v>
                </c:pt>
                <c:pt idx="8">
                  <c:v>34.64</c:v>
                </c:pt>
                <c:pt idx="9">
                  <c:v>39.26</c:v>
                </c:pt>
                <c:pt idx="10">
                  <c:v>34.159999999999997</c:v>
                </c:pt>
                <c:pt idx="11">
                  <c:v>29.54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31.73</c:v>
                </c:pt>
                <c:pt idx="1">
                  <c:v>46.38</c:v>
                </c:pt>
                <c:pt idx="2">
                  <c:v>45.17</c:v>
                </c:pt>
                <c:pt idx="3">
                  <c:v>46.87</c:v>
                </c:pt>
                <c:pt idx="4">
                  <c:v>64.19</c:v>
                </c:pt>
                <c:pt idx="5">
                  <c:v>53.26</c:v>
                </c:pt>
                <c:pt idx="6">
                  <c:v>43.06</c:v>
                </c:pt>
                <c:pt idx="7">
                  <c:v>70.66</c:v>
                </c:pt>
                <c:pt idx="8">
                  <c:v>93.41</c:v>
                </c:pt>
                <c:pt idx="9">
                  <c:v>109.6</c:v>
                </c:pt>
                <c:pt idx="10">
                  <c:v>79.400000000000006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518656"/>
        <c:axId val="614075200"/>
      </c:lineChart>
      <c:catAx>
        <c:axId val="61651865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4075200"/>
        <c:crosses val="autoZero"/>
        <c:auto val="1"/>
        <c:lblAlgn val="ctr"/>
        <c:lblOffset val="100"/>
        <c:noMultiLvlLbl val="0"/>
      </c:catAx>
      <c:valAx>
        <c:axId val="6140752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518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8.9</c:v>
                </c:pt>
                <c:pt idx="1">
                  <c:v>7.28</c:v>
                </c:pt>
                <c:pt idx="2">
                  <c:v>8.9</c:v>
                </c:pt>
                <c:pt idx="3">
                  <c:v>7.61</c:v>
                </c:pt>
                <c:pt idx="4">
                  <c:v>8.66</c:v>
                </c:pt>
                <c:pt idx="5">
                  <c:v>8.42</c:v>
                </c:pt>
                <c:pt idx="6">
                  <c:v>7.37</c:v>
                </c:pt>
                <c:pt idx="7">
                  <c:v>8.42</c:v>
                </c:pt>
                <c:pt idx="8">
                  <c:v>5.0999999999999996</c:v>
                </c:pt>
                <c:pt idx="9">
                  <c:v>6.88</c:v>
                </c:pt>
                <c:pt idx="10">
                  <c:v>7.77</c:v>
                </c:pt>
                <c:pt idx="11">
                  <c:v>6.96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9.6300000000000008</c:v>
                </c:pt>
                <c:pt idx="1">
                  <c:v>8.82</c:v>
                </c:pt>
                <c:pt idx="2">
                  <c:v>9.07</c:v>
                </c:pt>
                <c:pt idx="3">
                  <c:v>5.0199999999999996</c:v>
                </c:pt>
                <c:pt idx="4">
                  <c:v>8.09</c:v>
                </c:pt>
                <c:pt idx="5">
                  <c:v>5.67</c:v>
                </c:pt>
                <c:pt idx="6">
                  <c:v>6.8</c:v>
                </c:pt>
                <c:pt idx="7">
                  <c:v>6.39</c:v>
                </c:pt>
                <c:pt idx="8">
                  <c:v>6.72</c:v>
                </c:pt>
                <c:pt idx="9">
                  <c:v>5.99</c:v>
                </c:pt>
                <c:pt idx="10">
                  <c:v>9.9600000000000009</c:v>
                </c:pt>
                <c:pt idx="11">
                  <c:v>6.72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7.04</c:v>
                </c:pt>
                <c:pt idx="1">
                  <c:v>8.9</c:v>
                </c:pt>
                <c:pt idx="2">
                  <c:v>7.93</c:v>
                </c:pt>
                <c:pt idx="3">
                  <c:v>6.56</c:v>
                </c:pt>
                <c:pt idx="4">
                  <c:v>8.26</c:v>
                </c:pt>
                <c:pt idx="5">
                  <c:v>7.85</c:v>
                </c:pt>
                <c:pt idx="6">
                  <c:v>9.39</c:v>
                </c:pt>
                <c:pt idx="7">
                  <c:v>10.77</c:v>
                </c:pt>
                <c:pt idx="8">
                  <c:v>7.53</c:v>
                </c:pt>
                <c:pt idx="9">
                  <c:v>12.22</c:v>
                </c:pt>
                <c:pt idx="10">
                  <c:v>9.07</c:v>
                </c:pt>
                <c:pt idx="11">
                  <c:v>6.72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8.5</c:v>
                </c:pt>
                <c:pt idx="1">
                  <c:v>13.19</c:v>
                </c:pt>
                <c:pt idx="2">
                  <c:v>14.25</c:v>
                </c:pt>
                <c:pt idx="3">
                  <c:v>10.6</c:v>
                </c:pt>
                <c:pt idx="4">
                  <c:v>19.59</c:v>
                </c:pt>
                <c:pt idx="5">
                  <c:v>13.52</c:v>
                </c:pt>
                <c:pt idx="6">
                  <c:v>11.9</c:v>
                </c:pt>
                <c:pt idx="7">
                  <c:v>17.809999999999999</c:v>
                </c:pt>
                <c:pt idx="8">
                  <c:v>22.5</c:v>
                </c:pt>
                <c:pt idx="9">
                  <c:v>22.91</c:v>
                </c:pt>
                <c:pt idx="10">
                  <c:v>18.7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520704"/>
        <c:axId val="614077504"/>
      </c:lineChart>
      <c:catAx>
        <c:axId val="61652070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4077504"/>
        <c:crosses val="autoZero"/>
        <c:auto val="1"/>
        <c:lblAlgn val="ctr"/>
        <c:lblOffset val="100"/>
        <c:noMultiLvlLbl val="0"/>
      </c:catAx>
      <c:valAx>
        <c:axId val="6140775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5207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5.83</c:v>
                </c:pt>
                <c:pt idx="1">
                  <c:v>10.6</c:v>
                </c:pt>
                <c:pt idx="2">
                  <c:v>9.7100000000000009</c:v>
                </c:pt>
                <c:pt idx="3">
                  <c:v>7.45</c:v>
                </c:pt>
                <c:pt idx="4">
                  <c:v>11.01</c:v>
                </c:pt>
                <c:pt idx="5">
                  <c:v>9.39</c:v>
                </c:pt>
                <c:pt idx="6">
                  <c:v>8.9</c:v>
                </c:pt>
                <c:pt idx="7">
                  <c:v>8.09</c:v>
                </c:pt>
                <c:pt idx="8">
                  <c:v>10.44</c:v>
                </c:pt>
                <c:pt idx="9">
                  <c:v>10.36</c:v>
                </c:pt>
                <c:pt idx="10">
                  <c:v>11.74</c:v>
                </c:pt>
                <c:pt idx="11">
                  <c:v>5.83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7.69</c:v>
                </c:pt>
                <c:pt idx="1">
                  <c:v>11.49</c:v>
                </c:pt>
                <c:pt idx="2">
                  <c:v>10.199999999999999</c:v>
                </c:pt>
                <c:pt idx="3">
                  <c:v>5.5</c:v>
                </c:pt>
                <c:pt idx="4">
                  <c:v>4.13</c:v>
                </c:pt>
                <c:pt idx="5">
                  <c:v>6.39</c:v>
                </c:pt>
                <c:pt idx="6">
                  <c:v>6.07</c:v>
                </c:pt>
                <c:pt idx="7">
                  <c:v>7.37</c:v>
                </c:pt>
                <c:pt idx="8">
                  <c:v>8.18</c:v>
                </c:pt>
                <c:pt idx="9">
                  <c:v>10.52</c:v>
                </c:pt>
                <c:pt idx="10">
                  <c:v>8.98</c:v>
                </c:pt>
                <c:pt idx="11">
                  <c:v>8.58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7.77</c:v>
                </c:pt>
                <c:pt idx="1">
                  <c:v>10.44</c:v>
                </c:pt>
                <c:pt idx="2">
                  <c:v>9.8699999999999992</c:v>
                </c:pt>
                <c:pt idx="3">
                  <c:v>9.31</c:v>
                </c:pt>
                <c:pt idx="4">
                  <c:v>9.5500000000000007</c:v>
                </c:pt>
                <c:pt idx="5">
                  <c:v>14.08</c:v>
                </c:pt>
                <c:pt idx="6">
                  <c:v>11.25</c:v>
                </c:pt>
                <c:pt idx="7">
                  <c:v>13.92</c:v>
                </c:pt>
                <c:pt idx="8">
                  <c:v>11.17</c:v>
                </c:pt>
                <c:pt idx="9">
                  <c:v>10.119999999999999</c:v>
                </c:pt>
                <c:pt idx="10">
                  <c:v>9.7899999999999991</c:v>
                </c:pt>
                <c:pt idx="11">
                  <c:v>7.53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10.36</c:v>
                </c:pt>
                <c:pt idx="1">
                  <c:v>14.89</c:v>
                </c:pt>
                <c:pt idx="2">
                  <c:v>14.97</c:v>
                </c:pt>
                <c:pt idx="3">
                  <c:v>15.38</c:v>
                </c:pt>
                <c:pt idx="4">
                  <c:v>20.399999999999999</c:v>
                </c:pt>
                <c:pt idx="5">
                  <c:v>16.59</c:v>
                </c:pt>
                <c:pt idx="6">
                  <c:v>11.49</c:v>
                </c:pt>
                <c:pt idx="7">
                  <c:v>25.17</c:v>
                </c:pt>
                <c:pt idx="8">
                  <c:v>32.78</c:v>
                </c:pt>
                <c:pt idx="9">
                  <c:v>28.9</c:v>
                </c:pt>
                <c:pt idx="10">
                  <c:v>21.45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808960"/>
        <c:axId val="614079808"/>
      </c:lineChart>
      <c:catAx>
        <c:axId val="61680896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4079808"/>
        <c:crosses val="autoZero"/>
        <c:auto val="1"/>
        <c:lblAlgn val="ctr"/>
        <c:lblOffset val="100"/>
        <c:noMultiLvlLbl val="0"/>
      </c:catAx>
      <c:valAx>
        <c:axId val="6140798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8089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1.78</c:v>
                </c:pt>
                <c:pt idx="1">
                  <c:v>1.54</c:v>
                </c:pt>
                <c:pt idx="2">
                  <c:v>2.75</c:v>
                </c:pt>
                <c:pt idx="3">
                  <c:v>1.46</c:v>
                </c:pt>
                <c:pt idx="4">
                  <c:v>1.54</c:v>
                </c:pt>
                <c:pt idx="5">
                  <c:v>1.1299999999999999</c:v>
                </c:pt>
                <c:pt idx="6">
                  <c:v>1.38</c:v>
                </c:pt>
                <c:pt idx="7">
                  <c:v>2.27</c:v>
                </c:pt>
                <c:pt idx="8">
                  <c:v>1.21</c:v>
                </c:pt>
                <c:pt idx="9">
                  <c:v>1.7</c:v>
                </c:pt>
                <c:pt idx="10">
                  <c:v>1.54</c:v>
                </c:pt>
                <c:pt idx="11">
                  <c:v>0.97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0.73</c:v>
                </c:pt>
                <c:pt idx="1">
                  <c:v>2.19</c:v>
                </c:pt>
                <c:pt idx="2">
                  <c:v>2.5099999999999998</c:v>
                </c:pt>
                <c:pt idx="3">
                  <c:v>1.78</c:v>
                </c:pt>
                <c:pt idx="4">
                  <c:v>1.46</c:v>
                </c:pt>
                <c:pt idx="5">
                  <c:v>1.38</c:v>
                </c:pt>
                <c:pt idx="6">
                  <c:v>1.62</c:v>
                </c:pt>
                <c:pt idx="7">
                  <c:v>2.59</c:v>
                </c:pt>
                <c:pt idx="8">
                  <c:v>2.99</c:v>
                </c:pt>
                <c:pt idx="9">
                  <c:v>2.75</c:v>
                </c:pt>
                <c:pt idx="10">
                  <c:v>2.19</c:v>
                </c:pt>
                <c:pt idx="11">
                  <c:v>1.46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2.5099999999999998</c:v>
                </c:pt>
                <c:pt idx="1">
                  <c:v>2.4300000000000002</c:v>
                </c:pt>
                <c:pt idx="2">
                  <c:v>2.67</c:v>
                </c:pt>
                <c:pt idx="3">
                  <c:v>2.35</c:v>
                </c:pt>
                <c:pt idx="4">
                  <c:v>1.54</c:v>
                </c:pt>
                <c:pt idx="5">
                  <c:v>1.62</c:v>
                </c:pt>
                <c:pt idx="6">
                  <c:v>2.75</c:v>
                </c:pt>
                <c:pt idx="7">
                  <c:v>1.94</c:v>
                </c:pt>
                <c:pt idx="8">
                  <c:v>2.27</c:v>
                </c:pt>
                <c:pt idx="9">
                  <c:v>2.67</c:v>
                </c:pt>
                <c:pt idx="10">
                  <c:v>2.1</c:v>
                </c:pt>
                <c:pt idx="11">
                  <c:v>1.86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1.86</c:v>
                </c:pt>
                <c:pt idx="1">
                  <c:v>1.7</c:v>
                </c:pt>
                <c:pt idx="2">
                  <c:v>2.99</c:v>
                </c:pt>
                <c:pt idx="3">
                  <c:v>3.56</c:v>
                </c:pt>
                <c:pt idx="4">
                  <c:v>4.05</c:v>
                </c:pt>
                <c:pt idx="5">
                  <c:v>3.97</c:v>
                </c:pt>
                <c:pt idx="6">
                  <c:v>2.67</c:v>
                </c:pt>
                <c:pt idx="7">
                  <c:v>4.6100000000000003</c:v>
                </c:pt>
                <c:pt idx="8">
                  <c:v>6.07</c:v>
                </c:pt>
                <c:pt idx="9">
                  <c:v>7.12</c:v>
                </c:pt>
                <c:pt idx="10">
                  <c:v>5.42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809984"/>
        <c:axId val="620545728"/>
      </c:lineChart>
      <c:catAx>
        <c:axId val="61680998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20545728"/>
        <c:crosses val="autoZero"/>
        <c:auto val="1"/>
        <c:lblAlgn val="ctr"/>
        <c:lblOffset val="100"/>
        <c:noMultiLvlLbl val="0"/>
      </c:catAx>
      <c:valAx>
        <c:axId val="6205457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8099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0.24</c:v>
                </c:pt>
                <c:pt idx="1">
                  <c:v>0.16</c:v>
                </c:pt>
                <c:pt idx="2">
                  <c:v>0.24</c:v>
                </c:pt>
                <c:pt idx="3">
                  <c:v>0.08</c:v>
                </c:pt>
                <c:pt idx="4">
                  <c:v>0</c:v>
                </c:pt>
                <c:pt idx="5">
                  <c:v>0.24</c:v>
                </c:pt>
                <c:pt idx="6">
                  <c:v>0.24</c:v>
                </c:pt>
                <c:pt idx="7">
                  <c:v>0.08</c:v>
                </c:pt>
                <c:pt idx="8">
                  <c:v>0</c:v>
                </c:pt>
                <c:pt idx="9">
                  <c:v>0.08</c:v>
                </c:pt>
                <c:pt idx="10">
                  <c:v>0</c:v>
                </c:pt>
                <c:pt idx="11">
                  <c:v>0.16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0.08</c:v>
                </c:pt>
                <c:pt idx="1">
                  <c:v>0</c:v>
                </c:pt>
                <c:pt idx="2">
                  <c:v>0.24</c:v>
                </c:pt>
                <c:pt idx="3">
                  <c:v>0.08</c:v>
                </c:pt>
                <c:pt idx="4">
                  <c:v>0.08</c:v>
                </c:pt>
                <c:pt idx="5">
                  <c:v>0.16</c:v>
                </c:pt>
                <c:pt idx="6">
                  <c:v>0</c:v>
                </c:pt>
                <c:pt idx="7">
                  <c:v>0.24</c:v>
                </c:pt>
                <c:pt idx="8">
                  <c:v>0.4</c:v>
                </c:pt>
                <c:pt idx="9">
                  <c:v>0.32</c:v>
                </c:pt>
                <c:pt idx="10">
                  <c:v>0.08</c:v>
                </c:pt>
                <c:pt idx="11">
                  <c:v>0.24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0.16</c:v>
                </c:pt>
                <c:pt idx="1">
                  <c:v>0.08</c:v>
                </c:pt>
                <c:pt idx="2">
                  <c:v>0.32</c:v>
                </c:pt>
                <c:pt idx="3">
                  <c:v>0.16</c:v>
                </c:pt>
                <c:pt idx="4">
                  <c:v>0.16</c:v>
                </c:pt>
                <c:pt idx="5">
                  <c:v>0.24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0.08</c:v>
                </c:pt>
                <c:pt idx="10">
                  <c:v>0.32</c:v>
                </c:pt>
                <c:pt idx="11">
                  <c:v>0.16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0.24</c:v>
                </c:pt>
                <c:pt idx="1">
                  <c:v>0.16</c:v>
                </c:pt>
                <c:pt idx="2">
                  <c:v>0.08</c:v>
                </c:pt>
                <c:pt idx="3">
                  <c:v>0.08</c:v>
                </c:pt>
                <c:pt idx="4">
                  <c:v>0.49</c:v>
                </c:pt>
                <c:pt idx="5">
                  <c:v>0.32</c:v>
                </c:pt>
                <c:pt idx="6">
                  <c:v>0.24</c:v>
                </c:pt>
                <c:pt idx="7">
                  <c:v>0.49</c:v>
                </c:pt>
                <c:pt idx="8">
                  <c:v>0.32</c:v>
                </c:pt>
                <c:pt idx="9">
                  <c:v>0.56999999999999995</c:v>
                </c:pt>
                <c:pt idx="10">
                  <c:v>0.56999999999999995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500736"/>
        <c:axId val="620548032"/>
      </c:lineChart>
      <c:catAx>
        <c:axId val="61650073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20548032"/>
        <c:crosses val="autoZero"/>
        <c:auto val="1"/>
        <c:lblAlgn val="ctr"/>
        <c:lblOffset val="100"/>
        <c:noMultiLvlLbl val="0"/>
      </c:catAx>
      <c:valAx>
        <c:axId val="6205480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5007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0.2370447236919867</c:v>
                </c:pt>
                <c:pt idx="1">
                  <c:v>0.36919034552027813</c:v>
                </c:pt>
                <c:pt idx="2">
                  <c:v>0.24145355467200127</c:v>
                </c:pt>
                <c:pt idx="3">
                  <c:v>6.9381515095182478E-2</c:v>
                </c:pt>
                <c:pt idx="4">
                  <c:v>5.1793359285042438E-2</c:v>
                </c:pt>
                <c:pt idx="5">
                  <c:v>8.1989273416885628E-3</c:v>
                </c:pt>
                <c:pt idx="6">
                  <c:v>2.2937574393820423E-2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70064896"/>
        <c:axId val="613841664"/>
      </c:barChart>
      <c:catAx>
        <c:axId val="57006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13841664"/>
        <c:crosses val="autoZero"/>
        <c:auto val="1"/>
        <c:lblAlgn val="ctr"/>
        <c:lblOffset val="100"/>
        <c:noMultiLvlLbl val="0"/>
      </c:catAx>
      <c:valAx>
        <c:axId val="613841664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70064896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3.72</c:v>
                </c:pt>
                <c:pt idx="1">
                  <c:v>3.8</c:v>
                </c:pt>
                <c:pt idx="2">
                  <c:v>3.56</c:v>
                </c:pt>
                <c:pt idx="3">
                  <c:v>3.24</c:v>
                </c:pt>
                <c:pt idx="4">
                  <c:v>5.34</c:v>
                </c:pt>
                <c:pt idx="5">
                  <c:v>3.64</c:v>
                </c:pt>
                <c:pt idx="6">
                  <c:v>3.48</c:v>
                </c:pt>
                <c:pt idx="7">
                  <c:v>3.48</c:v>
                </c:pt>
                <c:pt idx="8">
                  <c:v>3.56</c:v>
                </c:pt>
                <c:pt idx="9">
                  <c:v>3.8</c:v>
                </c:pt>
                <c:pt idx="10">
                  <c:v>3.64</c:v>
                </c:pt>
                <c:pt idx="11">
                  <c:v>2.91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3.97</c:v>
                </c:pt>
                <c:pt idx="1">
                  <c:v>3.8</c:v>
                </c:pt>
                <c:pt idx="2">
                  <c:v>2.67</c:v>
                </c:pt>
                <c:pt idx="3">
                  <c:v>2.4300000000000002</c:v>
                </c:pt>
                <c:pt idx="4">
                  <c:v>3.4</c:v>
                </c:pt>
                <c:pt idx="5">
                  <c:v>3.32</c:v>
                </c:pt>
                <c:pt idx="6">
                  <c:v>3.08</c:v>
                </c:pt>
                <c:pt idx="7">
                  <c:v>3.89</c:v>
                </c:pt>
                <c:pt idx="8">
                  <c:v>4.45</c:v>
                </c:pt>
                <c:pt idx="9">
                  <c:v>5.67</c:v>
                </c:pt>
                <c:pt idx="10">
                  <c:v>4.29</c:v>
                </c:pt>
                <c:pt idx="11">
                  <c:v>3.89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4.53</c:v>
                </c:pt>
                <c:pt idx="1">
                  <c:v>3.56</c:v>
                </c:pt>
                <c:pt idx="2">
                  <c:v>5.34</c:v>
                </c:pt>
                <c:pt idx="3">
                  <c:v>5.99</c:v>
                </c:pt>
                <c:pt idx="4">
                  <c:v>3.56</c:v>
                </c:pt>
                <c:pt idx="5">
                  <c:v>3.97</c:v>
                </c:pt>
                <c:pt idx="6">
                  <c:v>3.64</c:v>
                </c:pt>
                <c:pt idx="7">
                  <c:v>4.78</c:v>
                </c:pt>
                <c:pt idx="8">
                  <c:v>4.8600000000000003</c:v>
                </c:pt>
                <c:pt idx="9">
                  <c:v>4.53</c:v>
                </c:pt>
                <c:pt idx="10">
                  <c:v>3.97</c:v>
                </c:pt>
                <c:pt idx="11">
                  <c:v>4.6100000000000003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3.4</c:v>
                </c:pt>
                <c:pt idx="1">
                  <c:v>4.6100000000000003</c:v>
                </c:pt>
                <c:pt idx="2">
                  <c:v>5.42</c:v>
                </c:pt>
                <c:pt idx="3">
                  <c:v>6.64</c:v>
                </c:pt>
                <c:pt idx="4">
                  <c:v>6.64</c:v>
                </c:pt>
                <c:pt idx="5">
                  <c:v>7.37</c:v>
                </c:pt>
                <c:pt idx="6">
                  <c:v>5.75</c:v>
                </c:pt>
                <c:pt idx="7">
                  <c:v>7.85</c:v>
                </c:pt>
                <c:pt idx="8">
                  <c:v>8.42</c:v>
                </c:pt>
                <c:pt idx="9">
                  <c:v>10.039999999999999</c:v>
                </c:pt>
                <c:pt idx="10">
                  <c:v>7.93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931328"/>
        <c:axId val="620550336"/>
      </c:lineChart>
      <c:catAx>
        <c:axId val="61693132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20550336"/>
        <c:crosses val="autoZero"/>
        <c:auto val="1"/>
        <c:lblAlgn val="ctr"/>
        <c:lblOffset val="100"/>
        <c:noMultiLvlLbl val="0"/>
      </c:catAx>
      <c:valAx>
        <c:axId val="6205503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9313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0.81</c:v>
                </c:pt>
                <c:pt idx="1">
                  <c:v>0.49</c:v>
                </c:pt>
                <c:pt idx="2">
                  <c:v>1.3</c:v>
                </c:pt>
                <c:pt idx="3">
                  <c:v>0.97</c:v>
                </c:pt>
                <c:pt idx="4">
                  <c:v>0.73</c:v>
                </c:pt>
                <c:pt idx="5">
                  <c:v>0.97</c:v>
                </c:pt>
                <c:pt idx="6">
                  <c:v>0.56999999999999995</c:v>
                </c:pt>
                <c:pt idx="7">
                  <c:v>0.49</c:v>
                </c:pt>
                <c:pt idx="8">
                  <c:v>0.32</c:v>
                </c:pt>
                <c:pt idx="9">
                  <c:v>0.65</c:v>
                </c:pt>
                <c:pt idx="10">
                  <c:v>0.56999999999999995</c:v>
                </c:pt>
                <c:pt idx="11">
                  <c:v>0.65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0.49</c:v>
                </c:pt>
                <c:pt idx="1">
                  <c:v>0.73</c:v>
                </c:pt>
                <c:pt idx="2">
                  <c:v>0.81</c:v>
                </c:pt>
                <c:pt idx="3">
                  <c:v>1.05</c:v>
                </c:pt>
                <c:pt idx="4">
                  <c:v>1.1299999999999999</c:v>
                </c:pt>
                <c:pt idx="5">
                  <c:v>0.81</c:v>
                </c:pt>
                <c:pt idx="6">
                  <c:v>0.65</c:v>
                </c:pt>
                <c:pt idx="7">
                  <c:v>0.24</c:v>
                </c:pt>
                <c:pt idx="8">
                  <c:v>0.16</c:v>
                </c:pt>
                <c:pt idx="9">
                  <c:v>0.24</c:v>
                </c:pt>
                <c:pt idx="10">
                  <c:v>0.65</c:v>
                </c:pt>
                <c:pt idx="11">
                  <c:v>0.4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1.05</c:v>
                </c:pt>
                <c:pt idx="1">
                  <c:v>0.65</c:v>
                </c:pt>
                <c:pt idx="2">
                  <c:v>0.24</c:v>
                </c:pt>
                <c:pt idx="3">
                  <c:v>0.73</c:v>
                </c:pt>
                <c:pt idx="4">
                  <c:v>0.32</c:v>
                </c:pt>
                <c:pt idx="5">
                  <c:v>0.4</c:v>
                </c:pt>
                <c:pt idx="6">
                  <c:v>0.4</c:v>
                </c:pt>
                <c:pt idx="7">
                  <c:v>0.08</c:v>
                </c:pt>
                <c:pt idx="8">
                  <c:v>0.32</c:v>
                </c:pt>
                <c:pt idx="9">
                  <c:v>0.24</c:v>
                </c:pt>
                <c:pt idx="10">
                  <c:v>0.32</c:v>
                </c:pt>
                <c:pt idx="11">
                  <c:v>0.08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0.49</c:v>
                </c:pt>
                <c:pt idx="1">
                  <c:v>0.16</c:v>
                </c:pt>
                <c:pt idx="2">
                  <c:v>0.24</c:v>
                </c:pt>
                <c:pt idx="3">
                  <c:v>0.24</c:v>
                </c:pt>
                <c:pt idx="4">
                  <c:v>0.32</c:v>
                </c:pt>
                <c:pt idx="5">
                  <c:v>0.32</c:v>
                </c:pt>
                <c:pt idx="6">
                  <c:v>0.24</c:v>
                </c:pt>
                <c:pt idx="7">
                  <c:v>0.56999999999999995</c:v>
                </c:pt>
                <c:pt idx="8">
                  <c:v>0.65</c:v>
                </c:pt>
                <c:pt idx="9">
                  <c:v>0.73</c:v>
                </c:pt>
                <c:pt idx="10">
                  <c:v>0.49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950272"/>
        <c:axId val="621077056"/>
      </c:lineChart>
      <c:catAx>
        <c:axId val="61695027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21077056"/>
        <c:crosses val="autoZero"/>
        <c:auto val="1"/>
        <c:lblAlgn val="ctr"/>
        <c:lblOffset val="100"/>
        <c:noMultiLvlLbl val="0"/>
      </c:catAx>
      <c:valAx>
        <c:axId val="6210770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9502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8.34</c:v>
                </c:pt>
                <c:pt idx="1">
                  <c:v>7.61</c:v>
                </c:pt>
                <c:pt idx="2">
                  <c:v>10.6</c:v>
                </c:pt>
                <c:pt idx="3">
                  <c:v>8.26</c:v>
                </c:pt>
                <c:pt idx="4">
                  <c:v>9.7100000000000009</c:v>
                </c:pt>
                <c:pt idx="5">
                  <c:v>9.5500000000000007</c:v>
                </c:pt>
                <c:pt idx="6">
                  <c:v>7.85</c:v>
                </c:pt>
                <c:pt idx="7">
                  <c:v>10.119999999999999</c:v>
                </c:pt>
                <c:pt idx="8">
                  <c:v>5.83</c:v>
                </c:pt>
                <c:pt idx="9">
                  <c:v>8.42</c:v>
                </c:pt>
                <c:pt idx="10">
                  <c:v>7.85</c:v>
                </c:pt>
                <c:pt idx="11">
                  <c:v>6.48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5.83</c:v>
                </c:pt>
                <c:pt idx="1">
                  <c:v>5.42</c:v>
                </c:pt>
                <c:pt idx="2">
                  <c:v>7.45</c:v>
                </c:pt>
                <c:pt idx="3">
                  <c:v>4.45</c:v>
                </c:pt>
                <c:pt idx="4">
                  <c:v>5.34</c:v>
                </c:pt>
                <c:pt idx="5">
                  <c:v>7.61</c:v>
                </c:pt>
                <c:pt idx="6">
                  <c:v>6.96</c:v>
                </c:pt>
                <c:pt idx="7">
                  <c:v>6.07</c:v>
                </c:pt>
                <c:pt idx="8">
                  <c:v>7.28</c:v>
                </c:pt>
                <c:pt idx="9">
                  <c:v>6.72</c:v>
                </c:pt>
                <c:pt idx="10">
                  <c:v>7.45</c:v>
                </c:pt>
                <c:pt idx="11">
                  <c:v>4.78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7.2</c:v>
                </c:pt>
                <c:pt idx="1">
                  <c:v>6.31</c:v>
                </c:pt>
                <c:pt idx="2">
                  <c:v>7.04</c:v>
                </c:pt>
                <c:pt idx="3">
                  <c:v>5.75</c:v>
                </c:pt>
                <c:pt idx="4">
                  <c:v>8.26</c:v>
                </c:pt>
                <c:pt idx="5">
                  <c:v>9.23</c:v>
                </c:pt>
                <c:pt idx="6">
                  <c:v>8.74</c:v>
                </c:pt>
                <c:pt idx="7">
                  <c:v>9.15</c:v>
                </c:pt>
                <c:pt idx="8">
                  <c:v>8.42</c:v>
                </c:pt>
                <c:pt idx="9">
                  <c:v>9.39</c:v>
                </c:pt>
                <c:pt idx="10">
                  <c:v>8.58</c:v>
                </c:pt>
                <c:pt idx="11">
                  <c:v>8.58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6.88</c:v>
                </c:pt>
                <c:pt idx="1">
                  <c:v>11.66</c:v>
                </c:pt>
                <c:pt idx="2">
                  <c:v>7.2</c:v>
                </c:pt>
                <c:pt idx="3">
                  <c:v>10.36</c:v>
                </c:pt>
                <c:pt idx="4">
                  <c:v>12.71</c:v>
                </c:pt>
                <c:pt idx="5">
                  <c:v>11.17</c:v>
                </c:pt>
                <c:pt idx="6">
                  <c:v>10.77</c:v>
                </c:pt>
                <c:pt idx="7">
                  <c:v>14.16</c:v>
                </c:pt>
                <c:pt idx="8">
                  <c:v>22.66</c:v>
                </c:pt>
                <c:pt idx="9">
                  <c:v>39.340000000000003</c:v>
                </c:pt>
                <c:pt idx="10">
                  <c:v>24.85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932864"/>
        <c:axId val="621079360"/>
      </c:lineChart>
      <c:catAx>
        <c:axId val="61693286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21079360"/>
        <c:crosses val="autoZero"/>
        <c:auto val="1"/>
        <c:lblAlgn val="ctr"/>
        <c:lblOffset val="100"/>
        <c:noMultiLvlLbl val="0"/>
      </c:catAx>
      <c:valAx>
        <c:axId val="6210793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9328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2.8112000000000002E-2</c:v>
                </c:pt>
                <c:pt idx="1">
                  <c:v>2.9121000000000001E-2</c:v>
                </c:pt>
                <c:pt idx="2">
                  <c:v>7.0508000000000001E-2</c:v>
                </c:pt>
                <c:pt idx="3">
                  <c:v>8.6324999999999999E-2</c:v>
                </c:pt>
                <c:pt idx="4">
                  <c:v>0.28128999999999998</c:v>
                </c:pt>
                <c:pt idx="5">
                  <c:v>0.38153999999999999</c:v>
                </c:pt>
                <c:pt idx="6">
                  <c:v>0.1231040000000001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9.7518976242019023E-2</c:v>
                </c:pt>
                <c:pt idx="1">
                  <c:v>9.317841777875209E-2</c:v>
                </c:pt>
                <c:pt idx="2">
                  <c:v>0.11006275176061163</c:v>
                </c:pt>
                <c:pt idx="3">
                  <c:v>3.2226454388512862E-2</c:v>
                </c:pt>
                <c:pt idx="4">
                  <c:v>0.24438111418628231</c:v>
                </c:pt>
                <c:pt idx="5">
                  <c:v>0.4226322856438221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09937408"/>
        <c:axId val="621082240"/>
      </c:barChart>
      <c:catAx>
        <c:axId val="609937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21082240"/>
        <c:crosses val="autoZero"/>
        <c:auto val="1"/>
        <c:lblAlgn val="ctr"/>
        <c:lblOffset val="100"/>
        <c:noMultiLvlLbl val="0"/>
      </c:catAx>
      <c:valAx>
        <c:axId val="621082240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09937408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0.88726846333390619</c:v>
                </c:pt>
                <c:pt idx="1">
                  <c:v>0.72790248986810513</c:v>
                </c:pt>
                <c:pt idx="2">
                  <c:v>0.41279917503368058</c:v>
                </c:pt>
                <c:pt idx="3">
                  <c:v>0.4508457568012596</c:v>
                </c:pt>
                <c:pt idx="4">
                  <c:v>0.22516091832944321</c:v>
                </c:pt>
                <c:pt idx="5">
                  <c:v>0.23047773755204551</c:v>
                </c:pt>
                <c:pt idx="6">
                  <c:v>0.61938171879071469</c:v>
                </c:pt>
                <c:pt idx="7">
                  <c:v>0.89202532557894565</c:v>
                </c:pt>
                <c:pt idx="8">
                  <c:v>0.34602291942718066</c:v>
                </c:pt>
                <c:pt idx="9">
                  <c:v>0.29717637535967534</c:v>
                </c:pt>
                <c:pt idx="10">
                  <c:v>0.87606377965415727</c:v>
                </c:pt>
                <c:pt idx="11">
                  <c:v>0.46618636033508715</c:v>
                </c:pt>
                <c:pt idx="12">
                  <c:v>0.49131512271928413</c:v>
                </c:pt>
                <c:pt idx="13">
                  <c:v>0.16626841343674981</c:v>
                </c:pt>
                <c:pt idx="14">
                  <c:v>9.912070122137151E-2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16934912"/>
        <c:axId val="621083968"/>
      </c:barChart>
      <c:catAx>
        <c:axId val="616934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21083968"/>
        <c:crosses val="autoZero"/>
        <c:auto val="1"/>
        <c:lblAlgn val="ctr"/>
        <c:lblOffset val="100"/>
        <c:noMultiLvlLbl val="0"/>
      </c:catAx>
      <c:valAx>
        <c:axId val="621083968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16934912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0.21245477600966506</c:v>
                </c:pt>
                <c:pt idx="1">
                  <c:v>1.3494320482216486E-2</c:v>
                </c:pt>
                <c:pt idx="2">
                  <c:v>0.37373882963390026</c:v>
                </c:pt>
                <c:pt idx="3">
                  <c:v>0.10391800894600976</c:v>
                </c:pt>
                <c:pt idx="4">
                  <c:v>5.1102704208381786E-3</c:v>
                </c:pt>
                <c:pt idx="5">
                  <c:v>0.27484687812762154</c:v>
                </c:pt>
                <c:pt idx="6">
                  <c:v>1.6436916379748721E-2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031104"/>
        <c:axId val="621520000"/>
      </c:barChart>
      <c:catAx>
        <c:axId val="610031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21520000"/>
        <c:crosses val="autoZero"/>
        <c:auto val="0"/>
        <c:lblAlgn val="ctr"/>
        <c:lblOffset val="100"/>
        <c:noMultiLvlLbl val="0"/>
      </c:catAx>
      <c:valAx>
        <c:axId val="62152000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10031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824642</c:v>
                </c:pt>
                <c:pt idx="1">
                  <c:v>920185</c:v>
                </c:pt>
                <c:pt idx="2">
                  <c:v>1084979</c:v>
                </c:pt>
                <c:pt idx="3">
                  <c:v>1235456</c:v>
                </c:pt>
                <c:pt idx="4">
                  <c:v>1234964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410249</c:v>
                </c:pt>
                <c:pt idx="1">
                  <c:v>455445</c:v>
                </c:pt>
                <c:pt idx="2">
                  <c:v>539763</c:v>
                </c:pt>
                <c:pt idx="3">
                  <c:v>611488</c:v>
                </c:pt>
                <c:pt idx="4">
                  <c:v>608282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414393</c:v>
                </c:pt>
                <c:pt idx="1">
                  <c:v>464740</c:v>
                </c:pt>
                <c:pt idx="2">
                  <c:v>545216</c:v>
                </c:pt>
                <c:pt idx="3">
                  <c:v>623968</c:v>
                </c:pt>
                <c:pt idx="4">
                  <c:v>626682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906688"/>
        <c:axId val="621522304"/>
      </c:lineChart>
      <c:catAx>
        <c:axId val="60990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21522304"/>
        <c:crosses val="autoZero"/>
        <c:auto val="1"/>
        <c:lblAlgn val="ctr"/>
        <c:lblOffset val="100"/>
        <c:noMultiLvlLbl val="0"/>
      </c:catAx>
      <c:valAx>
        <c:axId val="6215223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09906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79682</c:v>
                </c:pt>
                <c:pt idx="1">
                  <c:v>66401</c:v>
                </c:pt>
                <c:pt idx="2">
                  <c:v>315041</c:v>
                </c:pt>
                <c:pt idx="3">
                  <c:v>10369</c:v>
                </c:pt>
                <c:pt idx="4">
                  <c:v>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70206</c:v>
                </c:pt>
                <c:pt idx="1">
                  <c:v>68240</c:v>
                </c:pt>
                <c:pt idx="2">
                  <c:v>18887</c:v>
                </c:pt>
                <c:pt idx="3">
                  <c:v>11068</c:v>
                </c:pt>
                <c:pt idx="4">
                  <c:v>24451</c:v>
                </c:pt>
                <c:pt idx="5">
                  <c:v>16351</c:v>
                </c:pt>
                <c:pt idx="6">
                  <c:v>231394</c:v>
                </c:pt>
                <c:pt idx="7">
                  <c:v>11503</c:v>
                </c:pt>
                <c:pt idx="8">
                  <c:v>10261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0.12429676454012438</c:v>
                </c:pt>
                <c:pt idx="1">
                  <c:v>0.60381683414683984</c:v>
                </c:pt>
                <c:pt idx="2">
                  <c:v>0.13105309819095046</c:v>
                </c:pt>
                <c:pt idx="3">
                  <c:v>0.14083330312208531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76589</c:v>
                </c:pt>
                <c:pt idx="1">
                  <c:v>62455</c:v>
                </c:pt>
                <c:pt idx="2">
                  <c:v>20060</c:v>
                </c:pt>
                <c:pt idx="3">
                  <c:v>9312</c:v>
                </c:pt>
                <c:pt idx="4">
                  <c:v>23208</c:v>
                </c:pt>
                <c:pt idx="5">
                  <c:v>26476</c:v>
                </c:pt>
                <c:pt idx="6">
                  <c:v>218245</c:v>
                </c:pt>
                <c:pt idx="7">
                  <c:v>10194</c:v>
                </c:pt>
                <c:pt idx="8">
                  <c:v>11890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49314</c:v>
                </c:pt>
                <c:pt idx="1">
                  <c:v>44182</c:v>
                </c:pt>
                <c:pt idx="2">
                  <c:v>12374</c:v>
                </c:pt>
                <c:pt idx="3">
                  <c:v>21867</c:v>
                </c:pt>
                <c:pt idx="4">
                  <c:v>23589</c:v>
                </c:pt>
                <c:pt idx="5">
                  <c:v>72509</c:v>
                </c:pt>
                <c:pt idx="6">
                  <c:v>174244</c:v>
                </c:pt>
                <c:pt idx="7">
                  <c:v>13033</c:v>
                </c:pt>
                <c:pt idx="8">
                  <c:v>13189</c:v>
                </c:pt>
                <c:pt idx="9">
                  <c:v>13690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142028</c:v>
                </c:pt>
                <c:pt idx="1">
                  <c:v>60884</c:v>
                </c:pt>
                <c:pt idx="2">
                  <c:v>81144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1235</c:v>
                </c:pt>
                <c:pt idx="1">
                  <c:v>494</c:v>
                </c:pt>
                <c:pt idx="2">
                  <c:v>741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907712"/>
        <c:axId val="622003904"/>
      </c:barChart>
      <c:catAx>
        <c:axId val="60990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22003904"/>
        <c:crosses val="autoZero"/>
        <c:auto val="1"/>
        <c:lblAlgn val="ctr"/>
        <c:lblOffset val="100"/>
        <c:noMultiLvlLbl val="0"/>
      </c:catAx>
      <c:valAx>
        <c:axId val="6220039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099077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4114</c:v>
                </c:pt>
                <c:pt idx="1">
                  <c:v>2498</c:v>
                </c:pt>
                <c:pt idx="2">
                  <c:v>1616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12</c:v>
                </c:pt>
                <c:pt idx="1">
                  <c:v>7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908224"/>
        <c:axId val="622005632"/>
      </c:barChart>
      <c:catAx>
        <c:axId val="60990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22005632"/>
        <c:crosses val="autoZero"/>
        <c:auto val="1"/>
        <c:lblAlgn val="ctr"/>
        <c:lblOffset val="100"/>
        <c:noMultiLvlLbl val="0"/>
      </c:catAx>
      <c:valAx>
        <c:axId val="622005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099082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308.94</c:v>
                </c:pt>
                <c:pt idx="1">
                  <c:v>322.45</c:v>
                </c:pt>
                <c:pt idx="2">
                  <c:v>326.26</c:v>
                </c:pt>
                <c:pt idx="3">
                  <c:v>340.03</c:v>
                </c:pt>
                <c:pt idx="4">
                  <c:v>377.76</c:v>
                </c:pt>
                <c:pt idx="5">
                  <c:v>303.11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377728"/>
        <c:axId val="622007360"/>
      </c:barChart>
      <c:catAx>
        <c:axId val="61037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22007360"/>
        <c:crosses val="autoZero"/>
        <c:auto val="1"/>
        <c:lblAlgn val="ctr"/>
        <c:lblOffset val="100"/>
        <c:noMultiLvlLbl val="0"/>
      </c:catAx>
      <c:valAx>
        <c:axId val="622007360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03777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270.36</c:v>
                </c:pt>
                <c:pt idx="1">
                  <c:v>323.60000000000002</c:v>
                </c:pt>
                <c:pt idx="2">
                  <c:v>315.27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381312"/>
        <c:axId val="622009088"/>
      </c:barChart>
      <c:catAx>
        <c:axId val="61038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22009088"/>
        <c:crosses val="autoZero"/>
        <c:auto val="1"/>
        <c:lblAlgn val="ctr"/>
        <c:lblOffset val="100"/>
        <c:noMultiLvlLbl val="0"/>
      </c:catAx>
      <c:valAx>
        <c:axId val="622009088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03813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0.21780005847994502</c:v>
                </c:pt>
                <c:pt idx="1">
                  <c:v>4.9600098943587301E-2</c:v>
                </c:pt>
                <c:pt idx="2">
                  <c:v>8.6700048765749355E-2</c:v>
                </c:pt>
                <c:pt idx="3">
                  <c:v>4.7799929444262791E-2</c:v>
                </c:pt>
                <c:pt idx="4">
                  <c:v>2.2400107513504311E-2</c:v>
                </c:pt>
                <c:pt idx="5">
                  <c:v>0.10459997599449382</c:v>
                </c:pt>
                <c:pt idx="6">
                  <c:v>8.3799910941032868E-2</c:v>
                </c:pt>
                <c:pt idx="7">
                  <c:v>4.8199940059273631E-2</c:v>
                </c:pt>
                <c:pt idx="8">
                  <c:v>6.1000036276069161E-2</c:v>
                </c:pt>
                <c:pt idx="9">
                  <c:v>3.0199949310888589E-2</c:v>
                </c:pt>
                <c:pt idx="10">
                  <c:v>1.0599916102460173E-2</c:v>
                </c:pt>
                <c:pt idx="11">
                  <c:v>0.23730002816873288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2240896"/>
        <c:axId val="607913664"/>
      </c:barChart>
      <c:catAx>
        <c:axId val="572240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07913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791366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72240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1052832</c:v>
                </c:pt>
                <c:pt idx="1">
                  <c:v>1093499</c:v>
                </c:pt>
                <c:pt idx="2">
                  <c:v>1081213</c:v>
                </c:pt>
                <c:pt idx="3">
                  <c:v>1080869</c:v>
                </c:pt>
                <c:pt idx="4">
                  <c:v>1075334</c:v>
                </c:pt>
                <c:pt idx="5">
                  <c:v>1063519</c:v>
                </c:pt>
                <c:pt idx="6">
                  <c:v>1033824</c:v>
                </c:pt>
                <c:pt idx="7">
                  <c:v>1038578</c:v>
                </c:pt>
                <c:pt idx="8">
                  <c:v>1035937</c:v>
                </c:pt>
                <c:pt idx="9">
                  <c:v>1004843</c:v>
                </c:pt>
                <c:pt idx="10">
                  <c:v>1007663</c:v>
                </c:pt>
                <c:pt idx="11">
                  <c:v>1005487</c:v>
                </c:pt>
                <c:pt idx="12">
                  <c:v>1009886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296675</c:v>
                </c:pt>
                <c:pt idx="1">
                  <c:v>293134</c:v>
                </c:pt>
                <c:pt idx="2">
                  <c:v>290935</c:v>
                </c:pt>
                <c:pt idx="3">
                  <c:v>289452</c:v>
                </c:pt>
                <c:pt idx="4">
                  <c:v>286936</c:v>
                </c:pt>
                <c:pt idx="5">
                  <c:v>287618</c:v>
                </c:pt>
                <c:pt idx="6">
                  <c:v>287440</c:v>
                </c:pt>
                <c:pt idx="7">
                  <c:v>289791</c:v>
                </c:pt>
                <c:pt idx="8">
                  <c:v>287944</c:v>
                </c:pt>
                <c:pt idx="9">
                  <c:v>290059</c:v>
                </c:pt>
                <c:pt idx="10">
                  <c:v>288606</c:v>
                </c:pt>
                <c:pt idx="11">
                  <c:v>287967</c:v>
                </c:pt>
                <c:pt idx="12">
                  <c:v>288487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756371</c:v>
                </c:pt>
                <c:pt idx="1">
                  <c:v>808632</c:v>
                </c:pt>
                <c:pt idx="2">
                  <c:v>804842</c:v>
                </c:pt>
                <c:pt idx="3">
                  <c:v>805745</c:v>
                </c:pt>
                <c:pt idx="4">
                  <c:v>802828</c:v>
                </c:pt>
                <c:pt idx="5">
                  <c:v>794502</c:v>
                </c:pt>
                <c:pt idx="6">
                  <c:v>769124</c:v>
                </c:pt>
                <c:pt idx="7">
                  <c:v>771692</c:v>
                </c:pt>
                <c:pt idx="8">
                  <c:v>768404</c:v>
                </c:pt>
                <c:pt idx="9">
                  <c:v>732746</c:v>
                </c:pt>
                <c:pt idx="10">
                  <c:v>736856</c:v>
                </c:pt>
                <c:pt idx="11">
                  <c:v>734942</c:v>
                </c:pt>
                <c:pt idx="12">
                  <c:v>737677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303300</c:v>
                </c:pt>
                <c:pt idx="1">
                  <c:v>302215</c:v>
                </c:pt>
                <c:pt idx="2">
                  <c:v>281431</c:v>
                </c:pt>
                <c:pt idx="3">
                  <c:v>281422</c:v>
                </c:pt>
                <c:pt idx="4">
                  <c:v>281484</c:v>
                </c:pt>
                <c:pt idx="5">
                  <c:v>284580</c:v>
                </c:pt>
                <c:pt idx="6">
                  <c:v>286312</c:v>
                </c:pt>
                <c:pt idx="7">
                  <c:v>289679</c:v>
                </c:pt>
                <c:pt idx="8">
                  <c:v>288570</c:v>
                </c:pt>
                <c:pt idx="9">
                  <c:v>289804</c:v>
                </c:pt>
                <c:pt idx="10">
                  <c:v>291523</c:v>
                </c:pt>
                <c:pt idx="11">
                  <c:v>292184</c:v>
                </c:pt>
                <c:pt idx="12">
                  <c:v>296517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533312"/>
        <c:axId val="607915968"/>
      </c:lineChart>
      <c:catAx>
        <c:axId val="4435333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07915968"/>
        <c:crosses val="autoZero"/>
        <c:auto val="1"/>
        <c:lblAlgn val="ctr"/>
        <c:lblOffset val="100"/>
        <c:noMultiLvlLbl val="0"/>
      </c:catAx>
      <c:valAx>
        <c:axId val="607915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35333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2057856</c:v>
                </c:pt>
                <c:pt idx="1">
                  <c:v>2132585</c:v>
                </c:pt>
                <c:pt idx="2">
                  <c:v>2091715</c:v>
                </c:pt>
                <c:pt idx="3">
                  <c:v>2105378</c:v>
                </c:pt>
                <c:pt idx="4">
                  <c:v>2109088</c:v>
                </c:pt>
                <c:pt idx="5">
                  <c:v>2119457</c:v>
                </c:pt>
                <c:pt idx="6">
                  <c:v>2149641</c:v>
                </c:pt>
                <c:pt idx="7">
                  <c:v>2180134</c:v>
                </c:pt>
                <c:pt idx="8">
                  <c:v>2173208</c:v>
                </c:pt>
                <c:pt idx="9">
                  <c:v>2132621</c:v>
                </c:pt>
                <c:pt idx="10">
                  <c:v>2119788</c:v>
                </c:pt>
                <c:pt idx="11">
                  <c:v>2118099</c:v>
                </c:pt>
                <c:pt idx="12">
                  <c:v>2114548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636759</c:v>
                </c:pt>
                <c:pt idx="1">
                  <c:v>631125</c:v>
                </c:pt>
                <c:pt idx="2">
                  <c:v>635605</c:v>
                </c:pt>
                <c:pt idx="3">
                  <c:v>647207</c:v>
                </c:pt>
                <c:pt idx="4">
                  <c:v>653614</c:v>
                </c:pt>
                <c:pt idx="5">
                  <c:v>662813</c:v>
                </c:pt>
                <c:pt idx="6">
                  <c:v>678769</c:v>
                </c:pt>
                <c:pt idx="7">
                  <c:v>692975</c:v>
                </c:pt>
                <c:pt idx="8">
                  <c:v>692968</c:v>
                </c:pt>
                <c:pt idx="9">
                  <c:v>704289</c:v>
                </c:pt>
                <c:pt idx="10">
                  <c:v>686389</c:v>
                </c:pt>
                <c:pt idx="11">
                  <c:v>686813</c:v>
                </c:pt>
                <c:pt idx="12">
                  <c:v>671254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943933</c:v>
                </c:pt>
                <c:pt idx="1">
                  <c:v>1025974</c:v>
                </c:pt>
                <c:pt idx="2">
                  <c:v>1019527</c:v>
                </c:pt>
                <c:pt idx="3">
                  <c:v>1020471</c:v>
                </c:pt>
                <c:pt idx="4">
                  <c:v>1017234</c:v>
                </c:pt>
                <c:pt idx="5">
                  <c:v>1013336</c:v>
                </c:pt>
                <c:pt idx="6">
                  <c:v>1022644</c:v>
                </c:pt>
                <c:pt idx="7">
                  <c:v>1031671</c:v>
                </c:pt>
                <c:pt idx="8">
                  <c:v>1025468</c:v>
                </c:pt>
                <c:pt idx="9">
                  <c:v>971284</c:v>
                </c:pt>
                <c:pt idx="10">
                  <c:v>978952</c:v>
                </c:pt>
                <c:pt idx="11">
                  <c:v>976989</c:v>
                </c:pt>
                <c:pt idx="12">
                  <c:v>982179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413820</c:v>
                </c:pt>
                <c:pt idx="1">
                  <c:v>413557</c:v>
                </c:pt>
                <c:pt idx="2">
                  <c:v>374044</c:v>
                </c:pt>
                <c:pt idx="3">
                  <c:v>374577</c:v>
                </c:pt>
                <c:pt idx="4">
                  <c:v>375305</c:v>
                </c:pt>
                <c:pt idx="5">
                  <c:v>383500</c:v>
                </c:pt>
                <c:pt idx="6">
                  <c:v>388028</c:v>
                </c:pt>
                <c:pt idx="7">
                  <c:v>394718</c:v>
                </c:pt>
                <c:pt idx="8">
                  <c:v>393471</c:v>
                </c:pt>
                <c:pt idx="9">
                  <c:v>394796</c:v>
                </c:pt>
                <c:pt idx="10">
                  <c:v>394424</c:v>
                </c:pt>
                <c:pt idx="11">
                  <c:v>396057</c:v>
                </c:pt>
                <c:pt idx="12">
                  <c:v>403084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810496"/>
        <c:axId val="607918272"/>
      </c:lineChart>
      <c:catAx>
        <c:axId val="6168104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07918272"/>
        <c:crosses val="autoZero"/>
        <c:auto val="1"/>
        <c:lblAlgn val="ctr"/>
        <c:lblOffset val="100"/>
        <c:noMultiLvlLbl val="0"/>
      </c:catAx>
      <c:valAx>
        <c:axId val="6079182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8104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29256835077</c:v>
                </c:pt>
                <c:pt idx="1">
                  <c:v>29864378535</c:v>
                </c:pt>
                <c:pt idx="2">
                  <c:v>29413688675</c:v>
                </c:pt>
                <c:pt idx="3">
                  <c:v>29539358072</c:v>
                </c:pt>
                <c:pt idx="4">
                  <c:v>29469792626</c:v>
                </c:pt>
                <c:pt idx="5">
                  <c:v>29578885956</c:v>
                </c:pt>
                <c:pt idx="6">
                  <c:v>29518260053</c:v>
                </c:pt>
                <c:pt idx="7">
                  <c:v>29865076394</c:v>
                </c:pt>
                <c:pt idx="8">
                  <c:v>29839493405</c:v>
                </c:pt>
                <c:pt idx="9">
                  <c:v>29723879491</c:v>
                </c:pt>
                <c:pt idx="10">
                  <c:v>29489120192</c:v>
                </c:pt>
                <c:pt idx="11">
                  <c:v>29638875890</c:v>
                </c:pt>
                <c:pt idx="12">
                  <c:v>30007478401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9924568473</c:v>
                </c:pt>
                <c:pt idx="1">
                  <c:v>9825924554</c:v>
                </c:pt>
                <c:pt idx="2">
                  <c:v>9789696133</c:v>
                </c:pt>
                <c:pt idx="3">
                  <c:v>9551871720</c:v>
                </c:pt>
                <c:pt idx="4">
                  <c:v>9501686177</c:v>
                </c:pt>
                <c:pt idx="5">
                  <c:v>9637825858</c:v>
                </c:pt>
                <c:pt idx="6">
                  <c:v>9569096548</c:v>
                </c:pt>
                <c:pt idx="7">
                  <c:v>9854059232</c:v>
                </c:pt>
                <c:pt idx="8">
                  <c:v>9863904708</c:v>
                </c:pt>
                <c:pt idx="9">
                  <c:v>9834144645</c:v>
                </c:pt>
                <c:pt idx="10">
                  <c:v>9574391592</c:v>
                </c:pt>
                <c:pt idx="11">
                  <c:v>9591505056</c:v>
                </c:pt>
                <c:pt idx="12">
                  <c:v>9762801995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1659906699</c:v>
                </c:pt>
                <c:pt idx="1">
                  <c:v>1676027024</c:v>
                </c:pt>
                <c:pt idx="2">
                  <c:v>1573905314</c:v>
                </c:pt>
                <c:pt idx="3">
                  <c:v>1625037500</c:v>
                </c:pt>
                <c:pt idx="4">
                  <c:v>1576013976</c:v>
                </c:pt>
                <c:pt idx="5">
                  <c:v>1544089627</c:v>
                </c:pt>
                <c:pt idx="6">
                  <c:v>1530602332</c:v>
                </c:pt>
                <c:pt idx="7">
                  <c:v>1544872262</c:v>
                </c:pt>
                <c:pt idx="8">
                  <c:v>1504384302</c:v>
                </c:pt>
                <c:pt idx="9">
                  <c:v>1483358627</c:v>
                </c:pt>
                <c:pt idx="10">
                  <c:v>1505084247</c:v>
                </c:pt>
                <c:pt idx="11">
                  <c:v>1658595259</c:v>
                </c:pt>
                <c:pt idx="12">
                  <c:v>1804569019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2255652810</c:v>
                </c:pt>
                <c:pt idx="1">
                  <c:v>2409545498</c:v>
                </c:pt>
                <c:pt idx="2">
                  <c:v>2230910447</c:v>
                </c:pt>
                <c:pt idx="3">
                  <c:v>2160722017</c:v>
                </c:pt>
                <c:pt idx="4">
                  <c:v>2149883230</c:v>
                </c:pt>
                <c:pt idx="5">
                  <c:v>2200895568</c:v>
                </c:pt>
                <c:pt idx="6">
                  <c:v>2176033288</c:v>
                </c:pt>
                <c:pt idx="7">
                  <c:v>2256802930</c:v>
                </c:pt>
                <c:pt idx="8">
                  <c:v>2263158557</c:v>
                </c:pt>
                <c:pt idx="9">
                  <c:v>2257657368</c:v>
                </c:pt>
                <c:pt idx="10">
                  <c:v>2278255335</c:v>
                </c:pt>
                <c:pt idx="11">
                  <c:v>2287105669</c:v>
                </c:pt>
                <c:pt idx="12">
                  <c:v>2326657229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388480"/>
        <c:axId val="608248384"/>
      </c:lineChart>
      <c:catAx>
        <c:axId val="61038848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08248384"/>
        <c:crosses val="autoZero"/>
        <c:auto val="1"/>
        <c:lblAlgn val="ctr"/>
        <c:lblOffset val="100"/>
        <c:noMultiLvlLbl val="0"/>
      </c:catAx>
      <c:valAx>
        <c:axId val="608248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03884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14217</c:v>
                </c:pt>
                <c:pt idx="1">
                  <c:v>14004</c:v>
                </c:pt>
                <c:pt idx="2">
                  <c:v>14062</c:v>
                </c:pt>
                <c:pt idx="3">
                  <c:v>14030</c:v>
                </c:pt>
                <c:pt idx="4">
                  <c:v>13973</c:v>
                </c:pt>
                <c:pt idx="5">
                  <c:v>13956</c:v>
                </c:pt>
                <c:pt idx="6">
                  <c:v>13732</c:v>
                </c:pt>
                <c:pt idx="7">
                  <c:v>13699</c:v>
                </c:pt>
                <c:pt idx="8">
                  <c:v>13731</c:v>
                </c:pt>
                <c:pt idx="9">
                  <c:v>13938</c:v>
                </c:pt>
                <c:pt idx="10">
                  <c:v>13911</c:v>
                </c:pt>
                <c:pt idx="11">
                  <c:v>13993</c:v>
                </c:pt>
                <c:pt idx="12">
                  <c:v>14191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15586</c:v>
                </c:pt>
                <c:pt idx="1">
                  <c:v>15569</c:v>
                </c:pt>
                <c:pt idx="2">
                  <c:v>15402</c:v>
                </c:pt>
                <c:pt idx="3">
                  <c:v>14759</c:v>
                </c:pt>
                <c:pt idx="4">
                  <c:v>14537</c:v>
                </c:pt>
                <c:pt idx="5">
                  <c:v>14541</c:v>
                </c:pt>
                <c:pt idx="6">
                  <c:v>14098</c:v>
                </c:pt>
                <c:pt idx="7">
                  <c:v>14220</c:v>
                </c:pt>
                <c:pt idx="8">
                  <c:v>14234</c:v>
                </c:pt>
                <c:pt idx="9">
                  <c:v>13963</c:v>
                </c:pt>
                <c:pt idx="10">
                  <c:v>13949</c:v>
                </c:pt>
                <c:pt idx="11">
                  <c:v>13965</c:v>
                </c:pt>
                <c:pt idx="12">
                  <c:v>14544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1759</c:v>
                </c:pt>
                <c:pt idx="1">
                  <c:v>1634</c:v>
                </c:pt>
                <c:pt idx="2">
                  <c:v>1544</c:v>
                </c:pt>
                <c:pt idx="3">
                  <c:v>1592</c:v>
                </c:pt>
                <c:pt idx="4">
                  <c:v>1549</c:v>
                </c:pt>
                <c:pt idx="5">
                  <c:v>1524</c:v>
                </c:pt>
                <c:pt idx="6">
                  <c:v>1497</c:v>
                </c:pt>
                <c:pt idx="7">
                  <c:v>1497</c:v>
                </c:pt>
                <c:pt idx="8">
                  <c:v>1467</c:v>
                </c:pt>
                <c:pt idx="9">
                  <c:v>1527</c:v>
                </c:pt>
                <c:pt idx="10">
                  <c:v>1537</c:v>
                </c:pt>
                <c:pt idx="11">
                  <c:v>1698</c:v>
                </c:pt>
                <c:pt idx="12">
                  <c:v>1837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5451</c:v>
                </c:pt>
                <c:pt idx="1">
                  <c:v>5826</c:v>
                </c:pt>
                <c:pt idx="2">
                  <c:v>5964</c:v>
                </c:pt>
                <c:pt idx="3">
                  <c:v>5768</c:v>
                </c:pt>
                <c:pt idx="4">
                  <c:v>5728</c:v>
                </c:pt>
                <c:pt idx="5">
                  <c:v>5739</c:v>
                </c:pt>
                <c:pt idx="6">
                  <c:v>5608</c:v>
                </c:pt>
                <c:pt idx="7">
                  <c:v>5718</c:v>
                </c:pt>
                <c:pt idx="8">
                  <c:v>5752</c:v>
                </c:pt>
                <c:pt idx="9">
                  <c:v>5719</c:v>
                </c:pt>
                <c:pt idx="10">
                  <c:v>5776</c:v>
                </c:pt>
                <c:pt idx="11">
                  <c:v>5775</c:v>
                </c:pt>
                <c:pt idx="12">
                  <c:v>5772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498176"/>
        <c:axId val="608250688"/>
      </c:lineChart>
      <c:catAx>
        <c:axId val="6164981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08250688"/>
        <c:crosses val="autoZero"/>
        <c:auto val="1"/>
        <c:lblAlgn val="ctr"/>
        <c:lblOffset val="100"/>
        <c:noMultiLvlLbl val="0"/>
      </c:catAx>
      <c:valAx>
        <c:axId val="6082506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4981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1.41E-2</c:v>
                </c:pt>
                <c:pt idx="1">
                  <c:v>1.26E-2</c:v>
                </c:pt>
                <c:pt idx="2">
                  <c:v>1.03E-2</c:v>
                </c:pt>
                <c:pt idx="3">
                  <c:v>9.5999999999999992E-3</c:v>
                </c:pt>
                <c:pt idx="4">
                  <c:v>9.1999999999999998E-3</c:v>
                </c:pt>
                <c:pt idx="5">
                  <c:v>8.8999999999999999E-3</c:v>
                </c:pt>
                <c:pt idx="6">
                  <c:v>8.6999999999999994E-3</c:v>
                </c:pt>
                <c:pt idx="7">
                  <c:v>8.6E-3</c:v>
                </c:pt>
                <c:pt idx="8">
                  <c:v>8.8000000000000005E-3</c:v>
                </c:pt>
                <c:pt idx="9">
                  <c:v>8.6999999999999994E-3</c:v>
                </c:pt>
                <c:pt idx="10">
                  <c:v>8.9999999999999993E-3</c:v>
                </c:pt>
                <c:pt idx="11">
                  <c:v>9.4000000000000004E-3</c:v>
                </c:pt>
                <c:pt idx="12">
                  <c:v>9.9000000000000008E-3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4.0000000000000001E-3</c:v>
                </c:pt>
                <c:pt idx="1">
                  <c:v>3.8999999999999998E-3</c:v>
                </c:pt>
                <c:pt idx="2">
                  <c:v>3.8999999999999998E-3</c:v>
                </c:pt>
                <c:pt idx="3">
                  <c:v>3.8999999999999998E-3</c:v>
                </c:pt>
                <c:pt idx="4">
                  <c:v>3.8999999999999998E-3</c:v>
                </c:pt>
                <c:pt idx="5">
                  <c:v>4.0000000000000001E-3</c:v>
                </c:pt>
                <c:pt idx="6">
                  <c:v>3.8E-3</c:v>
                </c:pt>
                <c:pt idx="7">
                  <c:v>3.8999999999999998E-3</c:v>
                </c:pt>
                <c:pt idx="8">
                  <c:v>3.8999999999999998E-3</c:v>
                </c:pt>
                <c:pt idx="9">
                  <c:v>4.0000000000000001E-3</c:v>
                </c:pt>
                <c:pt idx="10">
                  <c:v>4.1000000000000003E-3</c:v>
                </c:pt>
                <c:pt idx="11">
                  <c:v>4.1000000000000003E-3</c:v>
                </c:pt>
                <c:pt idx="12">
                  <c:v>4.1999999999999997E-3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1.0999999999999999E-2</c:v>
                </c:pt>
                <c:pt idx="1">
                  <c:v>9.7000000000000003E-3</c:v>
                </c:pt>
                <c:pt idx="2">
                  <c:v>7.0000000000000001E-3</c:v>
                </c:pt>
                <c:pt idx="3">
                  <c:v>6.3E-3</c:v>
                </c:pt>
                <c:pt idx="4">
                  <c:v>5.5999999999999999E-3</c:v>
                </c:pt>
                <c:pt idx="5">
                  <c:v>5.3E-3</c:v>
                </c:pt>
                <c:pt idx="6">
                  <c:v>5.1999999999999998E-3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4.7999999999999996E-3</c:v>
                </c:pt>
                <c:pt idx="10">
                  <c:v>5.3E-3</c:v>
                </c:pt>
                <c:pt idx="11">
                  <c:v>5.8999999999999999E-3</c:v>
                </c:pt>
                <c:pt idx="12">
                  <c:v>6.1999999999999998E-3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1.6000000000000001E-3</c:v>
                </c:pt>
                <c:pt idx="1">
                  <c:v>1.6000000000000001E-3</c:v>
                </c:pt>
                <c:pt idx="2">
                  <c:v>1.5E-3</c:v>
                </c:pt>
                <c:pt idx="3">
                  <c:v>1.5E-3</c:v>
                </c:pt>
                <c:pt idx="4">
                  <c:v>1.6000000000000001E-3</c:v>
                </c:pt>
                <c:pt idx="5">
                  <c:v>1.8E-3</c:v>
                </c:pt>
                <c:pt idx="6">
                  <c:v>1.6999999999999999E-3</c:v>
                </c:pt>
                <c:pt idx="7">
                  <c:v>1.8E-3</c:v>
                </c:pt>
                <c:pt idx="8">
                  <c:v>1.8E-3</c:v>
                </c:pt>
                <c:pt idx="9">
                  <c:v>1.9E-3</c:v>
                </c:pt>
                <c:pt idx="10">
                  <c:v>1.9E-3</c:v>
                </c:pt>
                <c:pt idx="11">
                  <c:v>1.9E-3</c:v>
                </c:pt>
                <c:pt idx="12">
                  <c:v>2E-3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500224"/>
        <c:axId val="608252992"/>
      </c:lineChart>
      <c:catAx>
        <c:axId val="6165002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08252992"/>
        <c:crosses val="autoZero"/>
        <c:auto val="1"/>
        <c:lblAlgn val="ctr"/>
        <c:lblOffset val="100"/>
        <c:noMultiLvlLbl val="0"/>
      </c:catAx>
      <c:valAx>
        <c:axId val="6082529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5002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file:///C:\Users\JCDelpuerto\AppData\Roaming\Success\imagenes\logos\morena_b.jpg" TargetMode="Externa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Fotos\je_18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le_18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584200</xdr:colOff>
      <xdr:row>12</xdr:row>
      <xdr:rowOff>196850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584200" cy="596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666750</xdr:colOff>
      <xdr:row>14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0801350" y="1781175"/>
          <a:ext cx="666750" cy="8096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428625</xdr:colOff>
      <xdr:row>12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449175" y="1781175"/>
          <a:ext cx="42862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499</v>
      </c>
    </row>
    <row r="9" spans="1:9" s="1" customFormat="1" ht="18" x14ac:dyDescent="0.25">
      <c r="B9" s="4" t="s">
        <v>500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501</v>
      </c>
      <c r="B12" s="16"/>
      <c r="C12" s="64" t="s">
        <v>502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350</v>
      </c>
      <c r="C13" s="16"/>
      <c r="D13" s="9" t="s">
        <v>106</v>
      </c>
      <c r="E13" s="248" t="s">
        <v>503</v>
      </c>
      <c r="F13" s="249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1</v>
      </c>
      <c r="C16" s="9" t="s">
        <v>71</v>
      </c>
      <c r="D16" s="69">
        <v>20</v>
      </c>
      <c r="F16" s="115" t="s">
        <v>241</v>
      </c>
      <c r="G16" s="118">
        <v>40276</v>
      </c>
      <c r="H16" s="121">
        <f t="shared" ref="H16:H22" si="0">IF(SUM($B$70:$B$75)&gt;0,G16/SUM($B$70:$B$75,0))</f>
        <v>4.4146548653166362E-2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88969</v>
      </c>
      <c r="H17" s="114">
        <f t="shared" si="0"/>
        <v>9.7518976242019023E-2</v>
      </c>
    </row>
    <row r="18" spans="1:8" ht="15.75" x14ac:dyDescent="0.25">
      <c r="A18" s="68"/>
      <c r="B18" s="69">
        <f>C18+D18</f>
        <v>2850</v>
      </c>
      <c r="C18" s="69">
        <v>55</v>
      </c>
      <c r="D18" s="69">
        <v>2795</v>
      </c>
      <c r="F18" s="26" t="s">
        <v>244</v>
      </c>
      <c r="G18" s="119">
        <v>85009</v>
      </c>
      <c r="H18" s="114">
        <f t="shared" si="0"/>
        <v>9.317841777875209E-2</v>
      </c>
    </row>
    <row r="19" spans="1:8" x14ac:dyDescent="0.2">
      <c r="A19" s="70"/>
      <c r="F19" s="26" t="s">
        <v>245</v>
      </c>
      <c r="G19" s="119">
        <v>100413</v>
      </c>
      <c r="H19" s="114">
        <f t="shared" si="0"/>
        <v>0.11006275176061163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29401</v>
      </c>
      <c r="H20" s="114">
        <f t="shared" si="0"/>
        <v>3.2226454388512862E-2</v>
      </c>
    </row>
    <row r="21" spans="1:8" ht="15.75" x14ac:dyDescent="0.25">
      <c r="A21" s="14" t="s">
        <v>485</v>
      </c>
      <c r="B21" s="10"/>
      <c r="C21" s="10"/>
      <c r="D21" s="11">
        <v>1234964</v>
      </c>
      <c r="F21" s="26" t="s">
        <v>247</v>
      </c>
      <c r="G21" s="119">
        <v>222955</v>
      </c>
      <c r="H21" s="114">
        <f t="shared" si="0"/>
        <v>0.24438111418628231</v>
      </c>
    </row>
    <row r="22" spans="1:8" ht="15.75" x14ac:dyDescent="0.25">
      <c r="A22" s="14" t="s">
        <v>486</v>
      </c>
      <c r="B22" s="10"/>
      <c r="C22" s="10"/>
      <c r="D22" s="12">
        <v>-1.9900000000000001E-4</v>
      </c>
      <c r="F22" s="26" t="s">
        <v>248</v>
      </c>
      <c r="G22" s="119">
        <v>385578</v>
      </c>
      <c r="H22" s="114">
        <f t="shared" si="0"/>
        <v>0.4226322856438221</v>
      </c>
    </row>
    <row r="23" spans="1:8" ht="15.75" x14ac:dyDescent="0.25">
      <c r="A23" s="9" t="s">
        <v>4</v>
      </c>
      <c r="B23" s="10"/>
      <c r="C23" s="10"/>
      <c r="D23" s="11">
        <v>360742</v>
      </c>
      <c r="F23" s="27" t="s">
        <v>249</v>
      </c>
      <c r="G23" s="117"/>
      <c r="H23" s="125">
        <v>9.73</v>
      </c>
    </row>
    <row r="24" spans="1:8" ht="15.75" x14ac:dyDescent="0.25">
      <c r="A24" s="14" t="s">
        <v>5</v>
      </c>
      <c r="B24" s="10"/>
      <c r="C24" s="10"/>
      <c r="D24" s="11">
        <v>360413</v>
      </c>
      <c r="F24" s="27" t="s">
        <v>250</v>
      </c>
      <c r="G24" s="117"/>
      <c r="H24" s="125">
        <v>9.89</v>
      </c>
    </row>
    <row r="25" spans="1:8" ht="15.75" x14ac:dyDescent="0.25">
      <c r="A25" s="9" t="s">
        <v>6</v>
      </c>
      <c r="B25" s="10"/>
      <c r="C25" s="10"/>
      <c r="D25" s="11">
        <v>614509</v>
      </c>
      <c r="F25" s="27" t="s">
        <v>251</v>
      </c>
      <c r="G25" s="117"/>
      <c r="H25" s="125">
        <v>9.56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8189.74</v>
      </c>
      <c r="F28" s="26" t="s">
        <v>252</v>
      </c>
      <c r="G28" s="119">
        <v>890500</v>
      </c>
      <c r="H28" s="114">
        <f t="shared" ref="H28:H34" si="1">IF($B$58&gt;0,G28/$B$58,0)</f>
        <v>0.72107365072989982</v>
      </c>
    </row>
    <row r="29" spans="1:8" ht="15.75" x14ac:dyDescent="0.25">
      <c r="A29" s="9" t="s">
        <v>10</v>
      </c>
      <c r="B29" s="16"/>
      <c r="C29" s="127">
        <v>5996.79</v>
      </c>
      <c r="F29" s="115" t="s">
        <v>254</v>
      </c>
      <c r="G29" s="118">
        <v>344464</v>
      </c>
      <c r="H29" s="121">
        <f t="shared" si="1"/>
        <v>0.27892634927010018</v>
      </c>
    </row>
    <row r="30" spans="1:8" ht="15.75" x14ac:dyDescent="0.25">
      <c r="A30" s="9" t="s">
        <v>69</v>
      </c>
      <c r="B30" s="16"/>
      <c r="C30" s="127">
        <v>1806.14</v>
      </c>
      <c r="F30" s="26" t="s">
        <v>255</v>
      </c>
      <c r="G30" s="119">
        <v>98295</v>
      </c>
      <c r="H30" s="114">
        <f t="shared" si="1"/>
        <v>7.9593413249293102E-2</v>
      </c>
    </row>
    <row r="31" spans="1:8" ht="15.75" x14ac:dyDescent="0.25">
      <c r="A31" s="9" t="s">
        <v>70</v>
      </c>
      <c r="B31" s="16"/>
      <c r="C31" s="127">
        <v>2340.39</v>
      </c>
      <c r="F31" s="26" t="s">
        <v>256</v>
      </c>
      <c r="G31" s="119">
        <v>122716</v>
      </c>
      <c r="H31" s="114">
        <f t="shared" si="1"/>
        <v>9.9368078745615263E-2</v>
      </c>
    </row>
    <row r="32" spans="1:8" ht="15.75" x14ac:dyDescent="0.25">
      <c r="A32" s="9" t="s">
        <v>11</v>
      </c>
      <c r="B32" s="16"/>
      <c r="C32" s="127">
        <v>2740</v>
      </c>
      <c r="F32" s="26" t="s">
        <v>257</v>
      </c>
      <c r="G32" s="119">
        <v>19082</v>
      </c>
      <c r="H32" s="114">
        <f t="shared" si="1"/>
        <v>1.5451462552754574E-2</v>
      </c>
    </row>
    <row r="33" spans="1:8" ht="15.75" x14ac:dyDescent="0.25">
      <c r="A33" s="9" t="s">
        <v>72</v>
      </c>
      <c r="B33" s="16"/>
      <c r="C33" s="127">
        <v>5537.83</v>
      </c>
      <c r="F33" s="26" t="s">
        <v>258</v>
      </c>
      <c r="G33" s="119">
        <v>41633</v>
      </c>
      <c r="H33" s="114">
        <f t="shared" si="1"/>
        <v>3.3711913869554092E-2</v>
      </c>
    </row>
    <row r="34" spans="1:8" ht="15.75" x14ac:dyDescent="0.25">
      <c r="A34" s="9" t="s">
        <v>239</v>
      </c>
      <c r="B34" s="16"/>
      <c r="C34" s="127">
        <v>3356.4</v>
      </c>
      <c r="F34" s="26" t="s">
        <v>259</v>
      </c>
      <c r="G34" s="119">
        <v>62738</v>
      </c>
      <c r="H34" s="114">
        <f t="shared" si="1"/>
        <v>5.0801480852883163E-2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90</v>
      </c>
      <c r="B37" s="249"/>
      <c r="C37" s="113"/>
      <c r="H37" s="1"/>
    </row>
    <row r="38" spans="1:8" ht="15.75" x14ac:dyDescent="0.25">
      <c r="A38" s="238" t="s">
        <v>504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2.8112000000000002E-2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2.9121000000000001E-2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7.0508000000000001E-2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8.6324999999999999E-2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0.28128999999999998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0.38153999999999999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0.1231040000000001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16.887023693293202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505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824642</v>
      </c>
      <c r="C54" s="22">
        <f>+B54-D54</f>
        <v>410249</v>
      </c>
      <c r="D54" s="22">
        <f>ROUND(B54/(E54+1),0)</f>
        <v>414393</v>
      </c>
      <c r="E54" s="122">
        <v>0.99</v>
      </c>
      <c r="F54" s="20"/>
      <c r="I54" s="1"/>
    </row>
    <row r="55" spans="1:9" x14ac:dyDescent="0.2">
      <c r="A55" s="18">
        <v>2000</v>
      </c>
      <c r="B55" s="19">
        <v>920185</v>
      </c>
      <c r="C55" s="19">
        <f>+B55-D55</f>
        <v>455445</v>
      </c>
      <c r="D55" s="19">
        <f>ROUND(B55/(E55+1),0)</f>
        <v>464740</v>
      </c>
      <c r="E55" s="123">
        <v>0.98</v>
      </c>
      <c r="F55" s="24">
        <v>1.1023E-2</v>
      </c>
      <c r="I55" s="1"/>
    </row>
    <row r="56" spans="1:9" x14ac:dyDescent="0.2">
      <c r="A56" s="21">
        <v>2010</v>
      </c>
      <c r="B56" s="22">
        <v>1084979</v>
      </c>
      <c r="C56" s="22">
        <f>+B56-D56</f>
        <v>539763</v>
      </c>
      <c r="D56" s="22">
        <f>ROUND(B56/(E56+1),0)</f>
        <v>545216</v>
      </c>
      <c r="E56" s="122">
        <v>0.99</v>
      </c>
      <c r="F56" s="23">
        <v>1.6611000000000001E-2</v>
      </c>
      <c r="I56" s="1"/>
    </row>
    <row r="57" spans="1:9" x14ac:dyDescent="0.2">
      <c r="A57" s="18">
        <v>2020</v>
      </c>
      <c r="B57" s="19">
        <v>1235456</v>
      </c>
      <c r="C57" s="19">
        <f>+B57-D57</f>
        <v>611488</v>
      </c>
      <c r="D57" s="19">
        <f>ROUND(B57/(E57+1),0)</f>
        <v>623968</v>
      </c>
      <c r="E57" s="123">
        <v>0.98</v>
      </c>
      <c r="F57" s="24">
        <v>1.3073E-2</v>
      </c>
      <c r="I57" s="1"/>
    </row>
    <row r="58" spans="1:9" ht="15.75" x14ac:dyDescent="0.25">
      <c r="A58" s="90">
        <v>2022</v>
      </c>
      <c r="B58" s="91">
        <f>C58+D58</f>
        <v>1234964</v>
      </c>
      <c r="C58" s="91">
        <v>608282</v>
      </c>
      <c r="D58" s="91">
        <v>626682</v>
      </c>
      <c r="E58" s="124">
        <v>0.97063901627938887</v>
      </c>
      <c r="F58" s="92">
        <v>-1.9900000000000001E-4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8.83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53.75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16.03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65.75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122598</v>
      </c>
      <c r="C68" s="34">
        <v>61802</v>
      </c>
      <c r="D68" s="35">
        <v>60796</v>
      </c>
      <c r="I68" s="1"/>
    </row>
    <row r="69" spans="1:9" ht="15.75" x14ac:dyDescent="0.25">
      <c r="A69" s="18" t="s">
        <v>23</v>
      </c>
      <c r="B69" s="11">
        <f t="shared" si="2"/>
        <v>200041</v>
      </c>
      <c r="C69" s="34">
        <v>106388</v>
      </c>
      <c r="D69" s="35">
        <v>93653</v>
      </c>
      <c r="I69" s="1"/>
    </row>
    <row r="70" spans="1:9" ht="15.75" x14ac:dyDescent="0.25">
      <c r="A70" s="18" t="s">
        <v>24</v>
      </c>
      <c r="B70" s="11">
        <f t="shared" si="2"/>
        <v>65388</v>
      </c>
      <c r="C70" s="34">
        <v>33893</v>
      </c>
      <c r="D70" s="35">
        <v>31495</v>
      </c>
      <c r="I70" s="1"/>
    </row>
    <row r="71" spans="1:9" ht="15.75" x14ac:dyDescent="0.25">
      <c r="A71" s="18" t="s">
        <v>25</v>
      </c>
      <c r="B71" s="11">
        <f t="shared" si="2"/>
        <v>139973</v>
      </c>
      <c r="C71" s="34">
        <v>69968</v>
      </c>
      <c r="D71" s="35">
        <v>70005</v>
      </c>
      <c r="I71" s="1"/>
    </row>
    <row r="72" spans="1:9" ht="15.75" x14ac:dyDescent="0.25">
      <c r="A72" s="36" t="s">
        <v>81</v>
      </c>
      <c r="B72" s="11">
        <f t="shared" si="2"/>
        <v>209654</v>
      </c>
      <c r="C72" s="34">
        <v>99979</v>
      </c>
      <c r="D72" s="35">
        <v>109675</v>
      </c>
      <c r="I72" s="1"/>
    </row>
    <row r="73" spans="1:9" ht="15.75" x14ac:dyDescent="0.25">
      <c r="A73" s="36" t="s">
        <v>82</v>
      </c>
      <c r="B73" s="11">
        <f>C73+D73</f>
        <v>171465</v>
      </c>
      <c r="C73" s="34">
        <v>81636</v>
      </c>
      <c r="D73" s="35">
        <v>89829</v>
      </c>
      <c r="I73" s="1"/>
    </row>
    <row r="74" spans="1:9" ht="15.75" x14ac:dyDescent="0.25">
      <c r="A74" s="36" t="s">
        <v>83</v>
      </c>
      <c r="B74" s="11">
        <f>C74+D74</f>
        <v>167185</v>
      </c>
      <c r="C74" s="34">
        <v>80767</v>
      </c>
      <c r="D74" s="35">
        <v>86418</v>
      </c>
      <c r="I74" s="1"/>
    </row>
    <row r="75" spans="1:9" ht="15.75" x14ac:dyDescent="0.25">
      <c r="A75" s="18" t="s">
        <v>26</v>
      </c>
      <c r="B75" s="11">
        <f t="shared" si="2"/>
        <v>158660</v>
      </c>
      <c r="C75" s="34">
        <v>73849</v>
      </c>
      <c r="D75" s="35">
        <v>84811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360742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3.42</v>
      </c>
      <c r="F95" s="130" t="s">
        <v>261</v>
      </c>
      <c r="G95" s="129"/>
      <c r="H95" s="11">
        <v>320075</v>
      </c>
      <c r="I95" s="12">
        <f>IF(AND($C$94&gt;0,$C$94&lt;&gt;"N/D")=TRUE,H95/$C$94,0)</f>
        <v>0.88726846333390619</v>
      </c>
    </row>
    <row r="96" spans="1:9" ht="15.75" x14ac:dyDescent="0.25">
      <c r="F96" s="130" t="s">
        <v>262</v>
      </c>
      <c r="G96" s="129"/>
      <c r="H96" s="11">
        <v>262585</v>
      </c>
      <c r="I96" s="12">
        <f t="shared" ref="I96:I109" si="3">IF(AND($C$94&gt;0,$C$94&lt;&gt;"N/D")=TRUE,H96/$C$94,0)</f>
        <v>0.72790248986810513</v>
      </c>
    </row>
    <row r="97" spans="1:9" ht="15.75" x14ac:dyDescent="0.25">
      <c r="F97" s="128" t="s">
        <v>265</v>
      </c>
      <c r="G97" s="129"/>
      <c r="H97" s="11">
        <v>148914</v>
      </c>
      <c r="I97" s="12">
        <f t="shared" si="3"/>
        <v>0.41279917503368058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162639</v>
      </c>
      <c r="I98" s="12">
        <f t="shared" si="3"/>
        <v>0.4508457568012596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81225</v>
      </c>
      <c r="I99" s="12">
        <f t="shared" si="3"/>
        <v>0.22516091832944321</v>
      </c>
    </row>
    <row r="100" spans="1:9" ht="15.75" x14ac:dyDescent="0.25">
      <c r="A100" s="43" t="s">
        <v>31</v>
      </c>
      <c r="B100" s="11">
        <v>251253</v>
      </c>
      <c r="C100" s="12">
        <f>IF(AND($C$94&gt;0,$C$94&lt;&gt;"N/D")=TRUE,B100/$C$94,0)</f>
        <v>0.69648945783967486</v>
      </c>
      <c r="F100" s="128" t="s">
        <v>268</v>
      </c>
      <c r="G100" s="129"/>
      <c r="H100" s="11">
        <v>83143</v>
      </c>
      <c r="I100" s="12">
        <f t="shared" si="3"/>
        <v>0.23047773755204551</v>
      </c>
    </row>
    <row r="101" spans="1:9" ht="15.75" x14ac:dyDescent="0.25">
      <c r="A101" s="43" t="s">
        <v>32</v>
      </c>
      <c r="B101" s="11">
        <v>31905</v>
      </c>
      <c r="C101" s="12">
        <f>IF(AND($C$94&gt;0,$C$94&lt;&gt;"N/D")=TRUE,B101/$C$94,0)</f>
        <v>8.844270974824113E-2</v>
      </c>
      <c r="F101" s="128" t="s">
        <v>269</v>
      </c>
      <c r="G101" s="129"/>
      <c r="H101" s="11">
        <v>223437</v>
      </c>
      <c r="I101" s="12">
        <f t="shared" si="3"/>
        <v>0.61938171879071469</v>
      </c>
    </row>
    <row r="102" spans="1:9" ht="15.75" x14ac:dyDescent="0.25">
      <c r="A102" s="43" t="s">
        <v>33</v>
      </c>
      <c r="B102" s="11">
        <v>39795</v>
      </c>
      <c r="C102" s="12">
        <f>IF(AND($C$94&gt;0,$C$94&lt;&gt;"N/D")=TRUE,B102/$C$94,0)</f>
        <v>0.11031429664413903</v>
      </c>
      <c r="F102" s="128" t="s">
        <v>270</v>
      </c>
      <c r="G102" s="129"/>
      <c r="H102" s="11">
        <v>321791</v>
      </c>
      <c r="I102" s="12">
        <f t="shared" si="3"/>
        <v>0.89202532557894565</v>
      </c>
    </row>
    <row r="103" spans="1:9" ht="15.75" x14ac:dyDescent="0.25">
      <c r="A103" s="43" t="s">
        <v>34</v>
      </c>
      <c r="B103" s="11">
        <v>37789</v>
      </c>
      <c r="C103" s="12">
        <f>IF(AND($C$94&gt;0,$C$94&lt;&gt;"N/D")=TRUE,B103/$C$94,0)</f>
        <v>0.10475353576794495</v>
      </c>
      <c r="F103" s="128" t="s">
        <v>271</v>
      </c>
      <c r="G103" s="129"/>
      <c r="H103" s="11">
        <v>124825</v>
      </c>
      <c r="I103" s="12">
        <f t="shared" si="3"/>
        <v>0.34602291942718066</v>
      </c>
    </row>
    <row r="104" spans="1:9" ht="15.75" x14ac:dyDescent="0.25">
      <c r="F104" s="128" t="s">
        <v>272</v>
      </c>
      <c r="G104" s="129"/>
      <c r="H104" s="11">
        <v>107204</v>
      </c>
      <c r="I104" s="12">
        <f t="shared" si="3"/>
        <v>0.29717637535967534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316033</v>
      </c>
      <c r="I105" s="12">
        <f t="shared" si="3"/>
        <v>0.87606377965415727</v>
      </c>
    </row>
    <row r="106" spans="1:9" ht="15.75" x14ac:dyDescent="0.25">
      <c r="A106" s="40" t="s">
        <v>37</v>
      </c>
      <c r="B106" s="10"/>
      <c r="C106" s="16"/>
      <c r="D106" s="11">
        <v>360413</v>
      </c>
      <c r="F106" s="128" t="s">
        <v>264</v>
      </c>
      <c r="G106" s="129"/>
      <c r="H106" s="11">
        <v>168173</v>
      </c>
      <c r="I106" s="12">
        <f t="shared" si="3"/>
        <v>0.46618636033508715</v>
      </c>
    </row>
    <row r="107" spans="1:9" ht="15.75" x14ac:dyDescent="0.25">
      <c r="A107" s="44" t="s">
        <v>38</v>
      </c>
      <c r="B107" s="28"/>
      <c r="C107" s="45"/>
      <c r="D107" s="126">
        <v>41073.910000000003</v>
      </c>
      <c r="F107" s="128" t="s">
        <v>274</v>
      </c>
      <c r="G107" s="129"/>
      <c r="H107" s="11">
        <v>177238</v>
      </c>
      <c r="I107" s="12">
        <f t="shared" si="3"/>
        <v>0.49131512271928413</v>
      </c>
    </row>
    <row r="108" spans="1:9" ht="15.75" x14ac:dyDescent="0.25">
      <c r="A108" s="26" t="s">
        <v>218</v>
      </c>
      <c r="B108" s="10"/>
      <c r="C108" s="16"/>
      <c r="D108" s="127">
        <v>12009.92</v>
      </c>
      <c r="F108" s="128" t="s">
        <v>275</v>
      </c>
      <c r="G108" s="129"/>
      <c r="H108" s="11">
        <v>59980</v>
      </c>
      <c r="I108" s="12">
        <f t="shared" si="3"/>
        <v>0.16626841343674981</v>
      </c>
    </row>
    <row r="109" spans="1:9" ht="15.75" x14ac:dyDescent="0.25">
      <c r="F109" s="128" t="s">
        <v>276</v>
      </c>
      <c r="G109" s="129"/>
      <c r="H109" s="11">
        <v>35757</v>
      </c>
      <c r="I109" s="12">
        <f t="shared" si="3"/>
        <v>9.912070122137151E-2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85434</v>
      </c>
      <c r="C112" s="12">
        <f>IF(AND($D$106&gt;0,$D$106&lt;&gt;"N/D")=TRUE,B112/$D$106,0)</f>
        <v>0.2370447236919867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133061</v>
      </c>
      <c r="C113" s="12">
        <f t="shared" ref="C113:C118" si="4">IF(AND($D$106&gt;0,$D$106&lt;&gt;"N/D")=TRUE,B113/$D$106,0)</f>
        <v>0.36919034552027813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87023</v>
      </c>
      <c r="C114" s="12">
        <f t="shared" si="4"/>
        <v>0.24145355467200127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25006</v>
      </c>
      <c r="C115" s="12">
        <f t="shared" si="4"/>
        <v>6.9381515095182478E-2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18667</v>
      </c>
      <c r="C116" s="12">
        <f t="shared" si="4"/>
        <v>5.1793359285042438E-2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2955</v>
      </c>
      <c r="C117" s="12">
        <f t="shared" si="4"/>
        <v>8.1989273416885628E-3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8267</v>
      </c>
      <c r="C118" s="12">
        <f t="shared" si="4"/>
        <v>2.2937574393820423E-2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614509</v>
      </c>
      <c r="C135" s="133">
        <f>C136+C137</f>
        <v>1</v>
      </c>
      <c r="G135" s="49" t="s">
        <v>277</v>
      </c>
      <c r="H135" s="131">
        <f>SUM(H136:H138)</f>
        <v>364500</v>
      </c>
      <c r="I135" s="132">
        <f>SUM(I136:I138)</f>
        <v>1</v>
      </c>
    </row>
    <row r="136" spans="1:9" ht="15.75" x14ac:dyDescent="0.25">
      <c r="A136" s="50" t="s">
        <v>75</v>
      </c>
      <c r="B136" s="11">
        <v>606838</v>
      </c>
      <c r="C136" s="24">
        <f>IF(AND($B$135&gt;0,$B$135&lt;&gt;"N/D")=TRUE,B136/$B$135,0)</f>
        <v>0.98751686305652153</v>
      </c>
      <c r="G136" s="50" t="s">
        <v>101</v>
      </c>
      <c r="H136" s="11">
        <v>167599</v>
      </c>
      <c r="I136" s="24">
        <f>IF(H135&gt;0,H136/$H$135,0)</f>
        <v>0.45980521262002744</v>
      </c>
    </row>
    <row r="137" spans="1:9" ht="15.75" x14ac:dyDescent="0.25">
      <c r="A137" s="50" t="s">
        <v>76</v>
      </c>
      <c r="B137" s="11">
        <v>7671</v>
      </c>
      <c r="C137" s="24">
        <f>IF(AND($B$135&gt;0,$B$135&lt;&gt;"N/D")=TRUE,B137/$B$135,0)</f>
        <v>1.2483136943478452E-2</v>
      </c>
      <c r="G137" s="50" t="s">
        <v>278</v>
      </c>
      <c r="H137" s="11">
        <v>111130</v>
      </c>
      <c r="I137" s="24">
        <f>IF(H136&gt;0,H137/$H$135,0)</f>
        <v>0.30488340192043895</v>
      </c>
    </row>
    <row r="138" spans="1:9" ht="15.75" x14ac:dyDescent="0.25">
      <c r="G138" s="50" t="s">
        <v>279</v>
      </c>
      <c r="H138" s="11">
        <v>85771</v>
      </c>
      <c r="I138" s="24">
        <f>IF(H137&gt;0,H138/$H$135,0)</f>
        <v>0.23531138545953362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75428</v>
      </c>
      <c r="C141" s="24">
        <f t="shared" ref="C141:C146" si="6">IF(AND($B$136&gt;0,$B$136&lt;&gt;"N/D")=TRUE,B141/$B$136,0)</f>
        <v>0.12429676454012438</v>
      </c>
      <c r="G141" s="26" t="s">
        <v>281</v>
      </c>
      <c r="H141" s="119">
        <v>262374</v>
      </c>
      <c r="I141" s="114">
        <f t="shared" ref="I141:I148" si="7">IF($B$58&gt;0,H141/$B$58,0)</f>
        <v>0.21245477600966506</v>
      </c>
    </row>
    <row r="142" spans="1:9" ht="15.75" x14ac:dyDescent="0.25">
      <c r="A142" s="43" t="s">
        <v>51</v>
      </c>
      <c r="B142" s="11">
        <v>366419</v>
      </c>
      <c r="C142" s="24">
        <f t="shared" si="6"/>
        <v>0.60381683414683984</v>
      </c>
      <c r="G142" s="116" t="s">
        <v>282</v>
      </c>
      <c r="H142" s="118">
        <f>SUM(H143:H148)</f>
        <v>972590</v>
      </c>
      <c r="I142" s="121">
        <f t="shared" si="7"/>
        <v>0.78754522399033489</v>
      </c>
    </row>
    <row r="143" spans="1:9" ht="15.75" x14ac:dyDescent="0.25">
      <c r="A143" s="43" t="s">
        <v>52</v>
      </c>
      <c r="B143" s="11">
        <v>79528</v>
      </c>
      <c r="C143" s="24">
        <f t="shared" si="6"/>
        <v>0.13105309819095046</v>
      </c>
      <c r="G143" s="26" t="s">
        <v>288</v>
      </c>
      <c r="H143" s="119">
        <v>16665</v>
      </c>
      <c r="I143" s="114">
        <f t="shared" si="7"/>
        <v>1.3494320482216486E-2</v>
      </c>
    </row>
    <row r="144" spans="1:9" ht="15.75" x14ac:dyDescent="0.25">
      <c r="A144" s="43" t="s">
        <v>53</v>
      </c>
      <c r="B144" s="11">
        <v>85463</v>
      </c>
      <c r="C144" s="24">
        <f t="shared" si="6"/>
        <v>0.14083330312208531</v>
      </c>
      <c r="G144" s="26" t="s">
        <v>283</v>
      </c>
      <c r="H144" s="119">
        <v>461554</v>
      </c>
      <c r="I144" s="114">
        <f t="shared" si="7"/>
        <v>0.37373882963390026</v>
      </c>
    </row>
    <row r="145" spans="1:9" ht="15.75" x14ac:dyDescent="0.25">
      <c r="A145" s="25" t="s">
        <v>14</v>
      </c>
      <c r="B145" s="31">
        <v>357294</v>
      </c>
      <c r="C145" s="32">
        <f t="shared" si="6"/>
        <v>0.58877987205811111</v>
      </c>
      <c r="D145" s="52"/>
      <c r="G145" s="26" t="s">
        <v>284</v>
      </c>
      <c r="H145" s="119">
        <v>128335</v>
      </c>
      <c r="I145" s="114">
        <f t="shared" si="7"/>
        <v>0.10391800894600976</v>
      </c>
    </row>
    <row r="146" spans="1:9" ht="15.75" x14ac:dyDescent="0.25">
      <c r="A146" s="25" t="s">
        <v>15</v>
      </c>
      <c r="B146" s="31">
        <v>249544</v>
      </c>
      <c r="C146" s="32">
        <f t="shared" si="6"/>
        <v>0.41122012794188895</v>
      </c>
      <c r="G146" s="26" t="s">
        <v>285</v>
      </c>
      <c r="H146" s="119">
        <v>6311</v>
      </c>
      <c r="I146" s="114">
        <f t="shared" si="7"/>
        <v>5.1102704208381786E-3</v>
      </c>
    </row>
    <row r="147" spans="1:9" x14ac:dyDescent="0.2">
      <c r="G147" s="26" t="s">
        <v>286</v>
      </c>
      <c r="H147" s="119">
        <v>339426</v>
      </c>
      <c r="I147" s="114">
        <f t="shared" si="7"/>
        <v>0.27484687812762154</v>
      </c>
    </row>
    <row r="148" spans="1:9" x14ac:dyDescent="0.2">
      <c r="G148" s="26" t="s">
        <v>287</v>
      </c>
      <c r="H148" s="119">
        <v>20299</v>
      </c>
      <c r="I148" s="114">
        <f t="shared" si="7"/>
        <v>1.6436916379748721E-2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8945.9</v>
      </c>
      <c r="E162" s="24">
        <f>IF(AND($D$107&gt;0,$D$107&lt;&gt;"N/D")=TRUE,D162/$D$107,0)</f>
        <v>0.21780005847994502</v>
      </c>
    </row>
    <row r="163" spans="1:9" ht="15.75" x14ac:dyDescent="0.2">
      <c r="A163" s="56" t="s">
        <v>55</v>
      </c>
      <c r="B163" s="28"/>
      <c r="C163" s="45"/>
      <c r="D163" s="57">
        <v>2037.27</v>
      </c>
      <c r="E163" s="23">
        <f t="shared" ref="E163:E173" si="8">IF(AND($D$107&gt;0,$D$107&lt;&gt;"N/D")=TRUE,D163/$D$107,0)</f>
        <v>4.9600098943587301E-2</v>
      </c>
    </row>
    <row r="164" spans="1:9" ht="15.75" x14ac:dyDescent="0.2">
      <c r="A164" s="51" t="s">
        <v>56</v>
      </c>
      <c r="B164" s="10"/>
      <c r="C164" s="16"/>
      <c r="D164" s="55">
        <v>3561.11</v>
      </c>
      <c r="E164" s="24">
        <f t="shared" si="8"/>
        <v>8.6700048765749355E-2</v>
      </c>
    </row>
    <row r="165" spans="1:9" ht="15.75" x14ac:dyDescent="0.2">
      <c r="A165" s="56" t="s">
        <v>57</v>
      </c>
      <c r="B165" s="28"/>
      <c r="C165" s="45"/>
      <c r="D165" s="57">
        <v>1963.33</v>
      </c>
      <c r="E165" s="23">
        <f t="shared" si="8"/>
        <v>4.7799929444262791E-2</v>
      </c>
    </row>
    <row r="166" spans="1:9" ht="15.75" x14ac:dyDescent="0.2">
      <c r="A166" s="51" t="s">
        <v>58</v>
      </c>
      <c r="B166" s="10"/>
      <c r="C166" s="16"/>
      <c r="D166" s="55">
        <v>920.06</v>
      </c>
      <c r="E166" s="24">
        <f t="shared" si="8"/>
        <v>2.2400107513504311E-2</v>
      </c>
    </row>
    <row r="167" spans="1:9" ht="15.75" x14ac:dyDescent="0.2">
      <c r="A167" s="56" t="s">
        <v>59</v>
      </c>
      <c r="B167" s="28"/>
      <c r="C167" s="45"/>
      <c r="D167" s="57">
        <v>4296.33</v>
      </c>
      <c r="E167" s="23">
        <f t="shared" si="8"/>
        <v>0.10459997599449382</v>
      </c>
    </row>
    <row r="168" spans="1:9" ht="15.75" x14ac:dyDescent="0.2">
      <c r="A168" s="51" t="s">
        <v>63</v>
      </c>
      <c r="B168" s="10"/>
      <c r="C168" s="16"/>
      <c r="D168" s="55">
        <v>3441.99</v>
      </c>
      <c r="E168" s="24">
        <f t="shared" si="8"/>
        <v>8.3799910941032868E-2</v>
      </c>
    </row>
    <row r="169" spans="1:9" ht="15.75" x14ac:dyDescent="0.2">
      <c r="A169" s="56" t="s">
        <v>64</v>
      </c>
      <c r="B169" s="28"/>
      <c r="C169" s="45"/>
      <c r="D169" s="57">
        <v>1979.76</v>
      </c>
      <c r="E169" s="23">
        <f t="shared" si="8"/>
        <v>4.8199940059273631E-2</v>
      </c>
    </row>
    <row r="170" spans="1:9" ht="15.75" x14ac:dyDescent="0.2">
      <c r="A170" s="51" t="s">
        <v>65</v>
      </c>
      <c r="B170" s="10"/>
      <c r="C170" s="16"/>
      <c r="D170" s="55">
        <v>2505.5100000000002</v>
      </c>
      <c r="E170" s="24">
        <f t="shared" si="8"/>
        <v>6.1000036276069161E-2</v>
      </c>
    </row>
    <row r="171" spans="1:9" ht="15.75" x14ac:dyDescent="0.2">
      <c r="A171" s="56" t="s">
        <v>66</v>
      </c>
      <c r="B171" s="28"/>
      <c r="C171" s="45"/>
      <c r="D171" s="57">
        <v>1240.43</v>
      </c>
      <c r="E171" s="23">
        <f t="shared" si="8"/>
        <v>3.0199949310888589E-2</v>
      </c>
    </row>
    <row r="172" spans="1:9" ht="15.75" x14ac:dyDescent="0.2">
      <c r="A172" s="51" t="s">
        <v>67</v>
      </c>
      <c r="B172" s="10"/>
      <c r="C172" s="16"/>
      <c r="D172" s="55">
        <v>435.38</v>
      </c>
      <c r="E172" s="24">
        <f t="shared" si="8"/>
        <v>1.0599916102460173E-2</v>
      </c>
    </row>
    <row r="173" spans="1:9" ht="15.75" x14ac:dyDescent="0.2">
      <c r="A173" s="56" t="s">
        <v>68</v>
      </c>
      <c r="B173" s="28"/>
      <c r="C173" s="45"/>
      <c r="D173" s="57">
        <v>9746.84</v>
      </c>
      <c r="E173" s="23">
        <f t="shared" si="8"/>
        <v>0.23730002816873288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55173</v>
      </c>
      <c r="E177" s="78">
        <v>64597</v>
      </c>
      <c r="F177" s="79">
        <v>3980</v>
      </c>
      <c r="G177" s="79">
        <v>1146694.67</v>
      </c>
      <c r="H177" s="80">
        <v>1.3717999999999999</v>
      </c>
    </row>
    <row r="178" spans="1:8" x14ac:dyDescent="0.2">
      <c r="A178" s="214" t="s">
        <v>195</v>
      </c>
      <c r="B178" s="215"/>
      <c r="C178" s="216"/>
      <c r="D178" s="58">
        <v>1421</v>
      </c>
      <c r="E178" s="58">
        <v>516</v>
      </c>
      <c r="F178" s="59">
        <v>2741</v>
      </c>
      <c r="G178" s="59">
        <v>457327.67</v>
      </c>
      <c r="H178" s="76">
        <v>0.2</v>
      </c>
    </row>
    <row r="179" spans="1:8" ht="15" customHeight="1" x14ac:dyDescent="0.2">
      <c r="A179" s="225" t="s">
        <v>196</v>
      </c>
      <c r="B179" s="226"/>
      <c r="C179" s="227"/>
      <c r="D179" s="60">
        <v>22</v>
      </c>
      <c r="E179" s="60">
        <v>231</v>
      </c>
      <c r="F179" s="61">
        <v>12281</v>
      </c>
      <c r="G179" s="61">
        <v>19403077.420000002</v>
      </c>
      <c r="H179" s="77">
        <v>0.22869999999999999</v>
      </c>
    </row>
    <row r="180" spans="1:8" ht="15" customHeight="1" x14ac:dyDescent="0.2">
      <c r="A180" s="214" t="s">
        <v>197</v>
      </c>
      <c r="B180" s="215"/>
      <c r="C180" s="216"/>
      <c r="D180" s="58">
        <v>9</v>
      </c>
      <c r="E180" s="58">
        <v>210</v>
      </c>
      <c r="F180" s="59">
        <v>8573</v>
      </c>
      <c r="G180" s="59">
        <v>17179881.949999999</v>
      </c>
      <c r="H180" s="76">
        <v>0.42859999999999998</v>
      </c>
    </row>
    <row r="181" spans="1:8" ht="15" customHeight="1" x14ac:dyDescent="0.2">
      <c r="A181" s="225" t="s">
        <v>93</v>
      </c>
      <c r="B181" s="226"/>
      <c r="C181" s="227"/>
      <c r="D181" s="60">
        <v>4771</v>
      </c>
      <c r="E181" s="60">
        <v>7387</v>
      </c>
      <c r="F181" s="61">
        <v>6383</v>
      </c>
      <c r="G181" s="61">
        <v>4906195.3600000003</v>
      </c>
      <c r="H181" s="77">
        <v>1.0395000000000001</v>
      </c>
    </row>
    <row r="182" spans="1:8" ht="15" customHeight="1" x14ac:dyDescent="0.2">
      <c r="A182" s="214" t="s">
        <v>92</v>
      </c>
      <c r="B182" s="215"/>
      <c r="C182" s="216"/>
      <c r="D182" s="58">
        <v>221</v>
      </c>
      <c r="E182" s="58">
        <v>3457</v>
      </c>
      <c r="F182" s="59">
        <v>5347</v>
      </c>
      <c r="G182" s="59">
        <v>9647414.3900000006</v>
      </c>
      <c r="H182" s="76">
        <v>0.21510000000000001</v>
      </c>
    </row>
    <row r="183" spans="1:8" ht="15" customHeight="1" x14ac:dyDescent="0.2">
      <c r="A183" s="225" t="s">
        <v>94</v>
      </c>
      <c r="B183" s="226"/>
      <c r="C183" s="227"/>
      <c r="D183" s="60">
        <v>1111</v>
      </c>
      <c r="E183" s="60">
        <v>4908</v>
      </c>
      <c r="F183" s="61">
        <v>6049</v>
      </c>
      <c r="G183" s="61">
        <v>3218832.92</v>
      </c>
      <c r="H183" s="77">
        <v>0.62570000000000003</v>
      </c>
    </row>
    <row r="184" spans="1:8" ht="15" customHeight="1" x14ac:dyDescent="0.2">
      <c r="A184" s="214" t="s">
        <v>95</v>
      </c>
      <c r="B184" s="215"/>
      <c r="C184" s="216"/>
      <c r="D184" s="58">
        <v>21596</v>
      </c>
      <c r="E184" s="58">
        <v>12590</v>
      </c>
      <c r="F184" s="59">
        <v>2978</v>
      </c>
      <c r="G184" s="59">
        <v>441363.61</v>
      </c>
      <c r="H184" s="76">
        <v>1.9685999999999999</v>
      </c>
    </row>
    <row r="185" spans="1:8" ht="15" customHeight="1" x14ac:dyDescent="0.2">
      <c r="A185" s="225" t="s">
        <v>199</v>
      </c>
      <c r="B185" s="226"/>
      <c r="C185" s="227"/>
      <c r="D185" s="60">
        <v>11037</v>
      </c>
      <c r="E185" s="60">
        <v>15507</v>
      </c>
      <c r="F185" s="61">
        <v>2720</v>
      </c>
      <c r="G185" s="61">
        <v>700818.84</v>
      </c>
      <c r="H185" s="77">
        <v>2.2105999999999999</v>
      </c>
    </row>
    <row r="186" spans="1:8" ht="15" customHeight="1" x14ac:dyDescent="0.2">
      <c r="A186" s="214" t="s">
        <v>200</v>
      </c>
      <c r="B186" s="215"/>
      <c r="C186" s="216"/>
      <c r="D186" s="58">
        <v>906</v>
      </c>
      <c r="E186" s="58">
        <v>3697</v>
      </c>
      <c r="F186" s="59">
        <v>6226</v>
      </c>
      <c r="G186" s="59">
        <v>1978700.87</v>
      </c>
      <c r="H186" s="76">
        <v>0.91849999999999998</v>
      </c>
    </row>
    <row r="187" spans="1:8" ht="15" customHeight="1" x14ac:dyDescent="0.2">
      <c r="A187" s="225" t="s">
        <v>96</v>
      </c>
      <c r="B187" s="226"/>
      <c r="C187" s="227"/>
      <c r="D187" s="60">
        <v>0</v>
      </c>
      <c r="E187" s="60">
        <v>0</v>
      </c>
      <c r="F187" s="61">
        <v>0</v>
      </c>
      <c r="G187" s="61">
        <v>0</v>
      </c>
      <c r="H187" s="77">
        <v>-1</v>
      </c>
    </row>
    <row r="188" spans="1:8" ht="15" customHeight="1" x14ac:dyDescent="0.2">
      <c r="A188" s="214" t="s">
        <v>201</v>
      </c>
      <c r="B188" s="215"/>
      <c r="C188" s="216"/>
      <c r="D188" s="58">
        <v>484</v>
      </c>
      <c r="E188" s="58">
        <v>3638</v>
      </c>
      <c r="F188" s="59">
        <v>3004</v>
      </c>
      <c r="G188" s="59">
        <v>2318999.2400000002</v>
      </c>
      <c r="H188" s="76">
        <v>3.2648999999999999</v>
      </c>
    </row>
    <row r="189" spans="1:8" ht="15" customHeight="1" x14ac:dyDescent="0.2">
      <c r="A189" s="225" t="s">
        <v>202</v>
      </c>
      <c r="B189" s="226"/>
      <c r="C189" s="227"/>
      <c r="D189" s="60">
        <v>691</v>
      </c>
      <c r="E189" s="60">
        <v>441</v>
      </c>
      <c r="F189" s="61">
        <v>4284</v>
      </c>
      <c r="G189" s="61">
        <v>720796.36</v>
      </c>
      <c r="H189" s="77">
        <v>0.8</v>
      </c>
    </row>
    <row r="190" spans="1:8" ht="15" customHeight="1" x14ac:dyDescent="0.2">
      <c r="A190" s="214" t="s">
        <v>203</v>
      </c>
      <c r="B190" s="215"/>
      <c r="C190" s="216"/>
      <c r="D190" s="58">
        <v>292</v>
      </c>
      <c r="E190" s="58">
        <v>1250</v>
      </c>
      <c r="F190" s="59">
        <v>3486</v>
      </c>
      <c r="G190" s="59">
        <v>19507196.460000001</v>
      </c>
      <c r="H190" s="76">
        <v>2.0562</v>
      </c>
    </row>
    <row r="191" spans="1:8" ht="15" customHeight="1" x14ac:dyDescent="0.2">
      <c r="A191" s="225" t="s">
        <v>204</v>
      </c>
      <c r="B191" s="226"/>
      <c r="C191" s="227"/>
      <c r="D191" s="60">
        <v>88</v>
      </c>
      <c r="E191" s="60">
        <v>258</v>
      </c>
      <c r="F191" s="61">
        <v>2699</v>
      </c>
      <c r="G191" s="61">
        <v>2849633.64</v>
      </c>
      <c r="H191" s="77">
        <v>1.3036000000000001</v>
      </c>
    </row>
    <row r="192" spans="1:8" ht="15" customHeight="1" x14ac:dyDescent="0.2">
      <c r="A192" s="214" t="s">
        <v>205</v>
      </c>
      <c r="B192" s="215"/>
      <c r="C192" s="216"/>
      <c r="D192" s="58">
        <v>935</v>
      </c>
      <c r="E192" s="58">
        <v>1356</v>
      </c>
      <c r="F192" s="59">
        <v>4152</v>
      </c>
      <c r="G192" s="59">
        <v>2157227.15</v>
      </c>
      <c r="H192" s="76">
        <v>1.1221000000000001</v>
      </c>
    </row>
    <row r="193" spans="1:9" ht="15" customHeight="1" x14ac:dyDescent="0.2">
      <c r="A193" s="225" t="s">
        <v>206</v>
      </c>
      <c r="B193" s="226"/>
      <c r="C193" s="227"/>
      <c r="D193" s="60">
        <v>900</v>
      </c>
      <c r="E193" s="60">
        <v>994</v>
      </c>
      <c r="F193" s="61">
        <v>2943</v>
      </c>
      <c r="G193" s="61">
        <v>298498.03999999998</v>
      </c>
      <c r="H193" s="77">
        <v>2.641</v>
      </c>
    </row>
    <row r="194" spans="1:9" ht="15" customHeight="1" x14ac:dyDescent="0.2">
      <c r="A194" s="214" t="s">
        <v>207</v>
      </c>
      <c r="B194" s="215"/>
      <c r="C194" s="216"/>
      <c r="D194" s="58">
        <v>2186</v>
      </c>
      <c r="E194" s="58">
        <v>3517</v>
      </c>
      <c r="F194" s="59">
        <v>2091</v>
      </c>
      <c r="G194" s="59">
        <v>441633.1</v>
      </c>
      <c r="H194" s="76">
        <v>7.1036999999999999</v>
      </c>
    </row>
    <row r="195" spans="1:9" ht="15" customHeight="1" x14ac:dyDescent="0.2">
      <c r="A195" s="225" t="s">
        <v>208</v>
      </c>
      <c r="B195" s="226"/>
      <c r="C195" s="227"/>
      <c r="D195" s="60">
        <v>196</v>
      </c>
      <c r="E195" s="60">
        <v>1982</v>
      </c>
      <c r="F195" s="61">
        <v>4929</v>
      </c>
      <c r="G195" s="61">
        <v>7694553.6299999999</v>
      </c>
      <c r="H195" s="77">
        <v>0.34189999999999998</v>
      </c>
    </row>
    <row r="196" spans="1:9" ht="15" customHeight="1" x14ac:dyDescent="0.2">
      <c r="A196" s="214" t="s">
        <v>97</v>
      </c>
      <c r="B196" s="215"/>
      <c r="C196" s="216"/>
      <c r="D196" s="58">
        <v>8307</v>
      </c>
      <c r="E196" s="58">
        <v>2658</v>
      </c>
      <c r="F196" s="59">
        <v>3556</v>
      </c>
      <c r="G196" s="59">
        <v>184629.06</v>
      </c>
      <c r="H196" s="76">
        <v>0.72040000000000004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374</v>
      </c>
      <c r="B200" s="8"/>
      <c r="C200" s="8"/>
      <c r="D200" s="8"/>
      <c r="G200" s="217" t="s">
        <v>506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375</v>
      </c>
      <c r="B202" s="229"/>
      <c r="C202" s="229"/>
      <c r="D202" s="228" t="s">
        <v>376</v>
      </c>
      <c r="E202" s="228" t="s">
        <v>377</v>
      </c>
      <c r="F202" s="228" t="s">
        <v>378</v>
      </c>
      <c r="G202" s="228" t="s">
        <v>379</v>
      </c>
      <c r="H202" s="228" t="s">
        <v>380</v>
      </c>
      <c r="I202" s="228" t="s">
        <v>381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382</v>
      </c>
      <c r="B205" s="213"/>
      <c r="C205" s="213"/>
      <c r="D205" s="182">
        <v>11051.68</v>
      </c>
      <c r="E205" s="182">
        <v>11526.65</v>
      </c>
      <c r="F205" s="182">
        <v>11341.96</v>
      </c>
      <c r="G205" s="182">
        <v>11926.78</v>
      </c>
      <c r="H205" s="182">
        <v>10616.45</v>
      </c>
      <c r="I205" s="182">
        <v>10951.41</v>
      </c>
    </row>
    <row r="206" spans="1:9" ht="15" customHeight="1" x14ac:dyDescent="0.2">
      <c r="A206" s="214" t="s">
        <v>383</v>
      </c>
      <c r="B206" s="215"/>
      <c r="C206" s="216"/>
      <c r="D206" s="183">
        <v>7223.12</v>
      </c>
      <c r="E206" s="183">
        <v>11760.39</v>
      </c>
      <c r="F206" s="183">
        <v>7662.25</v>
      </c>
      <c r="G206" s="183">
        <v>12451.84</v>
      </c>
      <c r="H206" s="183">
        <v>6038.84</v>
      </c>
      <c r="I206" s="183">
        <v>9450.56</v>
      </c>
    </row>
    <row r="207" spans="1:9" ht="15" customHeight="1" x14ac:dyDescent="0.2">
      <c r="A207" s="225" t="s">
        <v>384</v>
      </c>
      <c r="B207" s="226"/>
      <c r="C207" s="227"/>
      <c r="D207" s="184">
        <v>12080.52</v>
      </c>
      <c r="E207" s="184">
        <v>12080.52</v>
      </c>
      <c r="F207" s="184">
        <v>12186.72</v>
      </c>
      <c r="G207" s="184">
        <v>12186.72</v>
      </c>
      <c r="H207" s="184">
        <v>11390.21</v>
      </c>
      <c r="I207" s="184">
        <v>11390.21</v>
      </c>
    </row>
    <row r="208" spans="1:9" ht="15" customHeight="1" x14ac:dyDescent="0.2">
      <c r="A208" s="214" t="s">
        <v>385</v>
      </c>
      <c r="B208" s="215"/>
      <c r="C208" s="216"/>
      <c r="D208" s="183">
        <v>8734.3700000000008</v>
      </c>
      <c r="E208" s="183">
        <v>9303.86</v>
      </c>
      <c r="F208" s="183">
        <v>9742.64</v>
      </c>
      <c r="G208" s="183">
        <v>10563.73</v>
      </c>
      <c r="H208" s="183">
        <v>7348.4</v>
      </c>
      <c r="I208" s="183">
        <v>7644.97</v>
      </c>
    </row>
    <row r="209" spans="1:9" ht="15" customHeight="1" x14ac:dyDescent="0.2">
      <c r="A209" s="225" t="s">
        <v>386</v>
      </c>
      <c r="B209" s="226"/>
      <c r="C209" s="227"/>
      <c r="D209" s="184">
        <v>10150.89</v>
      </c>
      <c r="E209" s="184">
        <v>10150.89</v>
      </c>
      <c r="F209" s="184">
        <v>10107.870000000001</v>
      </c>
      <c r="G209" s="184">
        <v>10107.870000000001</v>
      </c>
      <c r="H209" s="184">
        <v>10417.9</v>
      </c>
      <c r="I209" s="184">
        <v>10417.9</v>
      </c>
    </row>
    <row r="210" spans="1:9" ht="15" customHeight="1" x14ac:dyDescent="0.2">
      <c r="A210" s="214" t="s">
        <v>387</v>
      </c>
      <c r="B210" s="215"/>
      <c r="C210" s="216"/>
      <c r="D210" s="183">
        <v>22090.06</v>
      </c>
      <c r="E210" s="183">
        <v>22090.06</v>
      </c>
      <c r="F210" s="183">
        <v>22793.1</v>
      </c>
      <c r="G210" s="183">
        <v>22793.1</v>
      </c>
      <c r="H210" s="183">
        <v>19907.169999999998</v>
      </c>
      <c r="I210" s="183">
        <v>19907.169999999998</v>
      </c>
    </row>
    <row r="211" spans="1:9" ht="15" customHeight="1" x14ac:dyDescent="0.2">
      <c r="A211" s="225" t="s">
        <v>388</v>
      </c>
      <c r="B211" s="226"/>
      <c r="C211" s="227"/>
      <c r="D211" s="184">
        <v>9989.0499999999993</v>
      </c>
      <c r="E211" s="184">
        <v>9989.27</v>
      </c>
      <c r="F211" s="184">
        <v>11077.52</v>
      </c>
      <c r="G211" s="184">
        <v>11078.08</v>
      </c>
      <c r="H211" s="184">
        <v>8883.4599999999991</v>
      </c>
      <c r="I211" s="184">
        <v>8883.4599999999991</v>
      </c>
    </row>
    <row r="212" spans="1:9" ht="15" customHeight="1" x14ac:dyDescent="0.2">
      <c r="A212" s="214" t="s">
        <v>389</v>
      </c>
      <c r="B212" s="215"/>
      <c r="C212" s="216"/>
      <c r="D212" s="183">
        <v>11396.81</v>
      </c>
      <c r="E212" s="183">
        <v>11396.81</v>
      </c>
      <c r="F212" s="183">
        <v>11510.74</v>
      </c>
      <c r="G212" s="183">
        <v>11510.74</v>
      </c>
      <c r="H212" s="183">
        <v>10942.94</v>
      </c>
      <c r="I212" s="183">
        <v>10942.94</v>
      </c>
    </row>
    <row r="213" spans="1:9" ht="15" customHeight="1" x14ac:dyDescent="0.2">
      <c r="A213" s="225" t="s">
        <v>390</v>
      </c>
      <c r="B213" s="226"/>
      <c r="C213" s="227"/>
      <c r="D213" s="184">
        <v>11744.09</v>
      </c>
      <c r="E213" s="184">
        <v>11744.09</v>
      </c>
      <c r="F213" s="184">
        <v>12477.53</v>
      </c>
      <c r="G213" s="184">
        <v>12477.53</v>
      </c>
      <c r="H213" s="184">
        <v>10937.68</v>
      </c>
      <c r="I213" s="184">
        <v>10937.68</v>
      </c>
    </row>
    <row r="214" spans="1:9" ht="15" customHeight="1" x14ac:dyDescent="0.2">
      <c r="A214" s="214" t="s">
        <v>391</v>
      </c>
      <c r="B214" s="215"/>
      <c r="C214" s="216"/>
      <c r="D214" s="183">
        <v>15391.05</v>
      </c>
      <c r="E214" s="183">
        <v>15391.05</v>
      </c>
      <c r="F214" s="183">
        <v>15591.35</v>
      </c>
      <c r="G214" s="183">
        <v>15591.35</v>
      </c>
      <c r="H214" s="183">
        <v>15222.72</v>
      </c>
      <c r="I214" s="183">
        <v>15222.72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392</v>
      </c>
      <c r="B216" s="8"/>
      <c r="C216" s="8"/>
      <c r="D216" s="8"/>
      <c r="G216" s="217" t="s">
        <v>507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393</v>
      </c>
      <c r="E217" s="223" t="s">
        <v>394</v>
      </c>
      <c r="F217" s="223" t="s">
        <v>395</v>
      </c>
      <c r="G217" s="223" t="s">
        <v>396</v>
      </c>
      <c r="H217" s="223" t="s">
        <v>397</v>
      </c>
      <c r="I217" s="223" t="s">
        <v>398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399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400</v>
      </c>
      <c r="B220" s="209"/>
      <c r="C220" s="209"/>
      <c r="D220" s="181">
        <v>173050</v>
      </c>
      <c r="E220" s="58">
        <v>127462</v>
      </c>
      <c r="F220" s="58">
        <v>103812</v>
      </c>
      <c r="G220" s="58">
        <v>72738</v>
      </c>
      <c r="H220" s="58">
        <v>69238</v>
      </c>
      <c r="I220" s="58">
        <v>54724</v>
      </c>
    </row>
    <row r="221" spans="1:9" ht="15" customHeight="1" x14ac:dyDescent="0.2">
      <c r="A221" s="210" t="s">
        <v>401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402</v>
      </c>
      <c r="B222" s="209"/>
      <c r="C222" s="209"/>
      <c r="D222" s="181">
        <v>0</v>
      </c>
      <c r="E222" s="58">
        <v>0</v>
      </c>
      <c r="F222" s="58">
        <v>0</v>
      </c>
      <c r="G222" s="58">
        <v>0</v>
      </c>
      <c r="H222" s="58">
        <v>0</v>
      </c>
      <c r="I222" s="58">
        <v>0</v>
      </c>
    </row>
    <row r="223" spans="1:9" ht="15" customHeight="1" x14ac:dyDescent="0.2">
      <c r="A223" s="208" t="s">
        <v>403</v>
      </c>
      <c r="B223" s="209"/>
      <c r="C223" s="209"/>
      <c r="D223" s="181">
        <v>4288</v>
      </c>
      <c r="E223" s="58">
        <v>2485</v>
      </c>
      <c r="F223" s="58">
        <v>2880</v>
      </c>
      <c r="G223" s="58">
        <v>1629</v>
      </c>
      <c r="H223" s="58">
        <v>1408</v>
      </c>
      <c r="I223" s="58">
        <v>856</v>
      </c>
    </row>
    <row r="224" spans="1:9" ht="15" customHeight="1" x14ac:dyDescent="0.2">
      <c r="A224" s="208" t="s">
        <v>404</v>
      </c>
      <c r="B224" s="209"/>
      <c r="C224" s="209"/>
      <c r="D224" s="181">
        <v>47064</v>
      </c>
      <c r="E224" s="58">
        <v>31424</v>
      </c>
      <c r="F224" s="58">
        <v>27750</v>
      </c>
      <c r="G224" s="58">
        <v>17583</v>
      </c>
      <c r="H224" s="58">
        <v>19314</v>
      </c>
      <c r="I224" s="58">
        <v>13841</v>
      </c>
    </row>
    <row r="225" spans="1:9" ht="15" customHeight="1" x14ac:dyDescent="0.2">
      <c r="A225" s="208" t="s">
        <v>405</v>
      </c>
      <c r="B225" s="209"/>
      <c r="C225" s="209"/>
      <c r="D225" s="181">
        <v>51576</v>
      </c>
      <c r="E225" s="58">
        <v>38425</v>
      </c>
      <c r="F225" s="58">
        <v>29487</v>
      </c>
      <c r="G225" s="58">
        <v>20740</v>
      </c>
      <c r="H225" s="58">
        <v>22089</v>
      </c>
      <c r="I225" s="58">
        <v>17685</v>
      </c>
    </row>
    <row r="226" spans="1:9" ht="15" customHeight="1" x14ac:dyDescent="0.2">
      <c r="A226" s="208" t="s">
        <v>406</v>
      </c>
      <c r="B226" s="209"/>
      <c r="C226" s="209"/>
      <c r="D226" s="181">
        <v>39490</v>
      </c>
      <c r="E226" s="58">
        <v>30465</v>
      </c>
      <c r="F226" s="58">
        <v>23376</v>
      </c>
      <c r="G226" s="58">
        <v>17101</v>
      </c>
      <c r="H226" s="58">
        <v>16114</v>
      </c>
      <c r="I226" s="58">
        <v>13364</v>
      </c>
    </row>
    <row r="227" spans="1:9" ht="15" customHeight="1" x14ac:dyDescent="0.2">
      <c r="A227" s="208" t="s">
        <v>407</v>
      </c>
      <c r="B227" s="209"/>
      <c r="C227" s="209"/>
      <c r="D227" s="181">
        <v>24433</v>
      </c>
      <c r="E227" s="58">
        <v>19558</v>
      </c>
      <c r="F227" s="58">
        <v>15884</v>
      </c>
      <c r="G227" s="58">
        <v>12168</v>
      </c>
      <c r="H227" s="58">
        <v>8549</v>
      </c>
      <c r="I227" s="58">
        <v>7390</v>
      </c>
    </row>
    <row r="228" spans="1:9" ht="15" customHeight="1" x14ac:dyDescent="0.2">
      <c r="A228" s="208" t="s">
        <v>408</v>
      </c>
      <c r="B228" s="209"/>
      <c r="C228" s="209"/>
      <c r="D228" s="181">
        <v>5351</v>
      </c>
      <c r="E228" s="58">
        <v>4377</v>
      </c>
      <c r="F228" s="58">
        <v>3809</v>
      </c>
      <c r="G228" s="58">
        <v>2997</v>
      </c>
      <c r="H228" s="58">
        <v>1542</v>
      </c>
      <c r="I228" s="58">
        <v>1380</v>
      </c>
    </row>
    <row r="229" spans="1:9" ht="15" customHeight="1" x14ac:dyDescent="0.2">
      <c r="A229" s="208" t="s">
        <v>409</v>
      </c>
      <c r="B229" s="209"/>
      <c r="C229" s="209"/>
      <c r="D229" s="181">
        <v>848</v>
      </c>
      <c r="E229" s="58">
        <v>728</v>
      </c>
      <c r="F229" s="58">
        <v>626</v>
      </c>
      <c r="G229" s="58">
        <v>520</v>
      </c>
      <c r="H229" s="58">
        <v>222</v>
      </c>
      <c r="I229" s="58">
        <v>208</v>
      </c>
    </row>
    <row r="230" spans="1:9" ht="15" customHeight="1" x14ac:dyDescent="0.2">
      <c r="A230" s="210" t="s">
        <v>410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411</v>
      </c>
      <c r="B231" s="209"/>
      <c r="C231" s="209"/>
      <c r="D231" s="181">
        <v>537</v>
      </c>
      <c r="E231" s="58">
        <v>314</v>
      </c>
      <c r="F231" s="58">
        <v>358</v>
      </c>
      <c r="G231" s="58">
        <v>182</v>
      </c>
      <c r="H231" s="58">
        <v>179</v>
      </c>
      <c r="I231" s="58">
        <v>132</v>
      </c>
    </row>
    <row r="232" spans="1:9" ht="15" customHeight="1" x14ac:dyDescent="0.2">
      <c r="A232" s="208" t="s">
        <v>412</v>
      </c>
      <c r="B232" s="209"/>
      <c r="C232" s="209"/>
      <c r="D232" s="181">
        <v>109931</v>
      </c>
      <c r="E232" s="58">
        <v>80472</v>
      </c>
      <c r="F232" s="58">
        <v>62982</v>
      </c>
      <c r="G232" s="58">
        <v>43287</v>
      </c>
      <c r="H232" s="58">
        <v>46949</v>
      </c>
      <c r="I232" s="58">
        <v>37185</v>
      </c>
    </row>
    <row r="233" spans="1:9" ht="15" customHeight="1" x14ac:dyDescent="0.2">
      <c r="A233" s="208" t="s">
        <v>413</v>
      </c>
      <c r="B233" s="209"/>
      <c r="C233" s="209"/>
      <c r="D233" s="181">
        <v>45491</v>
      </c>
      <c r="E233" s="58">
        <v>31718</v>
      </c>
      <c r="F233" s="58">
        <v>29081</v>
      </c>
      <c r="G233" s="58">
        <v>19337</v>
      </c>
      <c r="H233" s="58">
        <v>16410</v>
      </c>
      <c r="I233" s="58">
        <v>12381</v>
      </c>
    </row>
    <row r="234" spans="1:9" ht="15" customHeight="1" x14ac:dyDescent="0.2">
      <c r="A234" s="208" t="s">
        <v>414</v>
      </c>
      <c r="B234" s="209"/>
      <c r="C234" s="209"/>
      <c r="D234" s="181">
        <v>9323</v>
      </c>
      <c r="E234" s="58">
        <v>7588</v>
      </c>
      <c r="F234" s="58">
        <v>5788</v>
      </c>
      <c r="G234" s="58">
        <v>4614</v>
      </c>
      <c r="H234" s="58">
        <v>3535</v>
      </c>
      <c r="I234" s="58">
        <v>2974</v>
      </c>
    </row>
    <row r="235" spans="1:9" ht="15" customHeight="1" x14ac:dyDescent="0.2">
      <c r="A235" s="208" t="s">
        <v>415</v>
      </c>
      <c r="B235" s="209"/>
      <c r="C235" s="209"/>
      <c r="D235" s="181">
        <v>2148</v>
      </c>
      <c r="E235" s="58">
        <v>1750</v>
      </c>
      <c r="F235" s="58">
        <v>1502</v>
      </c>
      <c r="G235" s="58">
        <v>1217</v>
      </c>
      <c r="H235" s="58">
        <v>646</v>
      </c>
      <c r="I235" s="58">
        <v>533</v>
      </c>
    </row>
    <row r="236" spans="1:9" ht="15" customHeight="1" x14ac:dyDescent="0.2">
      <c r="A236" s="208" t="s">
        <v>416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417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418</v>
      </c>
      <c r="B238" s="209"/>
      <c r="C238" s="209"/>
      <c r="D238" s="181">
        <v>5620</v>
      </c>
      <c r="E238" s="58">
        <v>5620</v>
      </c>
      <c r="F238" s="58">
        <v>4101</v>
      </c>
      <c r="G238" s="58">
        <v>4101</v>
      </c>
      <c r="H238" s="58">
        <v>1519</v>
      </c>
      <c r="I238" s="58">
        <v>1519</v>
      </c>
    </row>
    <row r="239" spans="1:9" ht="15" customHeight="1" x14ac:dyDescent="0.2">
      <c r="A239" s="210" t="s">
        <v>419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420</v>
      </c>
      <c r="B240" s="209"/>
      <c r="C240" s="209"/>
      <c r="D240" s="181">
        <v>4683</v>
      </c>
      <c r="E240" s="58">
        <v>4439</v>
      </c>
      <c r="F240" s="58">
        <v>2642</v>
      </c>
      <c r="G240" s="58">
        <v>2464</v>
      </c>
      <c r="H240" s="58">
        <v>2041</v>
      </c>
      <c r="I240" s="58">
        <v>1975</v>
      </c>
    </row>
    <row r="241" spans="1:9" ht="15" customHeight="1" x14ac:dyDescent="0.2">
      <c r="A241" s="208" t="s">
        <v>421</v>
      </c>
      <c r="B241" s="209"/>
      <c r="C241" s="209"/>
      <c r="D241" s="181">
        <v>16611</v>
      </c>
      <c r="E241" s="58">
        <v>14960</v>
      </c>
      <c r="F241" s="58">
        <v>9547</v>
      </c>
      <c r="G241" s="58">
        <v>8282</v>
      </c>
      <c r="H241" s="58">
        <v>7064</v>
      </c>
      <c r="I241" s="58">
        <v>6678</v>
      </c>
    </row>
    <row r="242" spans="1:9" ht="15" customHeight="1" x14ac:dyDescent="0.2">
      <c r="A242" s="208" t="s">
        <v>422</v>
      </c>
      <c r="B242" s="209"/>
      <c r="C242" s="209"/>
      <c r="D242" s="181">
        <v>46781</v>
      </c>
      <c r="E242" s="58">
        <v>36845</v>
      </c>
      <c r="F242" s="58">
        <v>29650</v>
      </c>
      <c r="G242" s="58">
        <v>21698</v>
      </c>
      <c r="H242" s="58">
        <v>17131</v>
      </c>
      <c r="I242" s="58">
        <v>15147</v>
      </c>
    </row>
    <row r="243" spans="1:9" ht="15" customHeight="1" x14ac:dyDescent="0.2">
      <c r="A243" s="208" t="s">
        <v>423</v>
      </c>
      <c r="B243" s="209"/>
      <c r="C243" s="209"/>
      <c r="D243" s="181">
        <v>37135</v>
      </c>
      <c r="E243" s="58">
        <v>27055</v>
      </c>
      <c r="F243" s="58">
        <v>23684</v>
      </c>
      <c r="G243" s="58">
        <v>16147</v>
      </c>
      <c r="H243" s="58">
        <v>13451</v>
      </c>
      <c r="I243" s="58">
        <v>10908</v>
      </c>
    </row>
    <row r="244" spans="1:9" ht="15" customHeight="1" x14ac:dyDescent="0.2">
      <c r="A244" s="208" t="s">
        <v>424</v>
      </c>
      <c r="B244" s="209"/>
      <c r="C244" s="209"/>
      <c r="D244" s="181">
        <v>15455</v>
      </c>
      <c r="E244" s="58">
        <v>9999</v>
      </c>
      <c r="F244" s="58">
        <v>10207</v>
      </c>
      <c r="G244" s="58">
        <v>6285</v>
      </c>
      <c r="H244" s="58">
        <v>5248</v>
      </c>
      <c r="I244" s="58">
        <v>3714</v>
      </c>
    </row>
    <row r="245" spans="1:9" ht="15" customHeight="1" x14ac:dyDescent="0.2">
      <c r="A245" s="208" t="s">
        <v>425</v>
      </c>
      <c r="B245" s="209"/>
      <c r="C245" s="209"/>
      <c r="D245" s="181">
        <v>19242</v>
      </c>
      <c r="E245" s="58">
        <v>10904</v>
      </c>
      <c r="F245" s="58">
        <v>11103</v>
      </c>
      <c r="G245" s="58">
        <v>6658</v>
      </c>
      <c r="H245" s="58">
        <v>8139</v>
      </c>
      <c r="I245" s="58">
        <v>4246</v>
      </c>
    </row>
    <row r="246" spans="1:9" ht="15" customHeight="1" x14ac:dyDescent="0.2">
      <c r="A246" s="208" t="s">
        <v>426</v>
      </c>
      <c r="B246" s="209"/>
      <c r="C246" s="209"/>
      <c r="D246" s="181">
        <v>33143</v>
      </c>
      <c r="E246" s="58">
        <v>23260</v>
      </c>
      <c r="F246" s="58">
        <v>16979</v>
      </c>
      <c r="G246" s="58">
        <v>11204</v>
      </c>
      <c r="H246" s="58">
        <v>16164</v>
      </c>
      <c r="I246" s="58">
        <v>12056</v>
      </c>
    </row>
    <row r="247" spans="1:9" ht="15" customHeight="1" x14ac:dyDescent="0.2">
      <c r="A247" s="210" t="s">
        <v>427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428</v>
      </c>
      <c r="B248" s="209"/>
      <c r="C248" s="209"/>
      <c r="D248" s="181">
        <v>16048</v>
      </c>
      <c r="E248" s="58">
        <v>11331</v>
      </c>
      <c r="F248" s="58">
        <v>2642</v>
      </c>
      <c r="G248" s="58">
        <v>2464</v>
      </c>
      <c r="H248" s="58">
        <v>4341</v>
      </c>
      <c r="I248" s="58">
        <v>2881</v>
      </c>
    </row>
    <row r="249" spans="1:9" ht="15" customHeight="1" x14ac:dyDescent="0.2">
      <c r="A249" s="208" t="s">
        <v>429</v>
      </c>
      <c r="B249" s="209"/>
      <c r="C249" s="209"/>
      <c r="D249" s="181">
        <v>585</v>
      </c>
      <c r="E249" s="58">
        <v>538</v>
      </c>
      <c r="F249" s="58">
        <v>9547</v>
      </c>
      <c r="G249" s="58">
        <v>8282</v>
      </c>
      <c r="H249" s="58">
        <v>78</v>
      </c>
      <c r="I249" s="58">
        <v>74</v>
      </c>
    </row>
    <row r="250" spans="1:9" ht="15" customHeight="1" x14ac:dyDescent="0.2">
      <c r="A250" s="208" t="s">
        <v>430</v>
      </c>
      <c r="B250" s="209"/>
      <c r="C250" s="209"/>
      <c r="D250" s="181">
        <v>17306</v>
      </c>
      <c r="E250" s="58">
        <v>14355</v>
      </c>
      <c r="F250" s="58">
        <v>29650</v>
      </c>
      <c r="G250" s="58">
        <v>21698</v>
      </c>
      <c r="H250" s="58">
        <v>7288</v>
      </c>
      <c r="I250" s="58">
        <v>5979</v>
      </c>
    </row>
    <row r="251" spans="1:9" ht="15" customHeight="1" x14ac:dyDescent="0.2">
      <c r="A251" s="208" t="s">
        <v>431</v>
      </c>
      <c r="B251" s="209"/>
      <c r="C251" s="209"/>
      <c r="D251" s="181">
        <v>26796</v>
      </c>
      <c r="E251" s="58">
        <v>12181</v>
      </c>
      <c r="F251" s="58">
        <v>23684</v>
      </c>
      <c r="G251" s="58">
        <v>16147</v>
      </c>
      <c r="H251" s="58">
        <v>3718</v>
      </c>
      <c r="I251" s="58">
        <v>2231</v>
      </c>
    </row>
    <row r="252" spans="1:9" ht="15" customHeight="1" x14ac:dyDescent="0.2">
      <c r="A252" s="208" t="s">
        <v>432</v>
      </c>
      <c r="B252" s="209"/>
      <c r="C252" s="209"/>
      <c r="D252" s="181">
        <v>1761</v>
      </c>
      <c r="E252" s="58">
        <v>1308</v>
      </c>
      <c r="F252" s="58">
        <v>10207</v>
      </c>
      <c r="G252" s="58">
        <v>6285</v>
      </c>
      <c r="H252" s="58">
        <v>429</v>
      </c>
      <c r="I252" s="58">
        <v>304</v>
      </c>
    </row>
    <row r="253" spans="1:9" ht="15" customHeight="1" x14ac:dyDescent="0.2">
      <c r="A253" s="208" t="s">
        <v>433</v>
      </c>
      <c r="B253" s="209"/>
      <c r="C253" s="209"/>
      <c r="D253" s="181">
        <v>33334</v>
      </c>
      <c r="E253" s="58">
        <v>30401</v>
      </c>
      <c r="F253" s="58">
        <v>11103</v>
      </c>
      <c r="G253" s="58">
        <v>6658</v>
      </c>
      <c r="H253" s="58">
        <v>16537</v>
      </c>
      <c r="I253" s="58">
        <v>15125</v>
      </c>
    </row>
    <row r="254" spans="1:9" ht="15" customHeight="1" x14ac:dyDescent="0.2">
      <c r="A254" s="208" t="s">
        <v>434</v>
      </c>
      <c r="B254" s="209"/>
      <c r="C254" s="209"/>
      <c r="D254" s="181">
        <v>5736</v>
      </c>
      <c r="E254" s="58">
        <v>5077</v>
      </c>
      <c r="F254" s="58">
        <v>16979</v>
      </c>
      <c r="G254" s="58">
        <v>11204</v>
      </c>
      <c r="H254" s="58">
        <v>1151</v>
      </c>
      <c r="I254" s="58">
        <v>1020</v>
      </c>
    </row>
    <row r="255" spans="1:9" ht="15" customHeight="1" x14ac:dyDescent="0.2">
      <c r="A255" s="208" t="s">
        <v>435</v>
      </c>
      <c r="B255" s="209"/>
      <c r="C255" s="209"/>
      <c r="D255" s="181">
        <v>46919</v>
      </c>
      <c r="E255" s="58">
        <v>30076</v>
      </c>
      <c r="F255" s="58">
        <v>0</v>
      </c>
      <c r="G255" s="58">
        <v>0</v>
      </c>
      <c r="H255" s="58">
        <v>22348</v>
      </c>
      <c r="I255" s="58">
        <v>14887</v>
      </c>
    </row>
    <row r="256" spans="1:9" x14ac:dyDescent="0.2">
      <c r="A256" s="208" t="s">
        <v>436</v>
      </c>
      <c r="B256" s="209"/>
      <c r="C256" s="209"/>
      <c r="D256" s="181">
        <v>24565</v>
      </c>
      <c r="E256" s="58">
        <v>22195</v>
      </c>
      <c r="F256" s="58">
        <v>0</v>
      </c>
      <c r="G256" s="58">
        <v>0</v>
      </c>
      <c r="H256" s="58">
        <v>13348</v>
      </c>
      <c r="I256" s="58">
        <v>12223</v>
      </c>
    </row>
    <row r="257" spans="1:9" ht="15.75" x14ac:dyDescent="0.25">
      <c r="A257" s="46" t="s">
        <v>508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487</v>
      </c>
      <c r="E258" s="42" t="s">
        <v>488</v>
      </c>
      <c r="F258" s="42" t="s">
        <v>289</v>
      </c>
      <c r="G258" s="42" t="s">
        <v>489</v>
      </c>
      <c r="H258" s="42" t="s">
        <v>490</v>
      </c>
      <c r="I258" s="42" t="s">
        <v>491</v>
      </c>
    </row>
    <row r="259" spans="1:9" ht="15.75" x14ac:dyDescent="0.2">
      <c r="A259" s="245" t="s">
        <v>74</v>
      </c>
      <c r="B259" s="246"/>
      <c r="C259" s="247"/>
      <c r="D259" s="78">
        <f>SUM(D260:D299)</f>
        <v>5072</v>
      </c>
      <c r="E259" s="78">
        <f>SUM(E260:E299)</f>
        <v>9214</v>
      </c>
      <c r="F259" s="83">
        <v>410.54</v>
      </c>
      <c r="G259" s="83">
        <v>745.88</v>
      </c>
      <c r="H259" s="84">
        <f>IF(D259&gt;0,E259/D259-1,"N/A")</f>
        <v>0.81664037854889582</v>
      </c>
      <c r="I259" s="84">
        <f>IF(F259&gt;0,G259/F259-1,"N/A")</f>
        <v>0.8168266185998927</v>
      </c>
    </row>
    <row r="260" spans="1:9" ht="15.75" customHeight="1" x14ac:dyDescent="0.2">
      <c r="A260" s="138" t="s">
        <v>212</v>
      </c>
      <c r="B260" s="106"/>
      <c r="C260" s="107"/>
      <c r="D260" s="58">
        <v>23</v>
      </c>
      <c r="E260" s="58">
        <v>62</v>
      </c>
      <c r="F260" s="81">
        <v>1.86</v>
      </c>
      <c r="G260" s="81">
        <v>5.0199999999999996</v>
      </c>
      <c r="H260" s="62">
        <f>IF(D260&gt;0,E260/D260-1,"N/A")</f>
        <v>1.6956521739130435</v>
      </c>
      <c r="I260" s="62">
        <f>IF(F260&gt;0,G260/F260-1,"N/A")</f>
        <v>1.6989247311827955</v>
      </c>
    </row>
    <row r="261" spans="1:9" ht="15.75" customHeight="1" x14ac:dyDescent="0.2">
      <c r="A261" s="139" t="s">
        <v>290</v>
      </c>
      <c r="B261" s="108"/>
      <c r="C261" s="109"/>
      <c r="D261" s="60">
        <v>153</v>
      </c>
      <c r="E261" s="60">
        <v>419</v>
      </c>
      <c r="F261" s="82">
        <v>12.38</v>
      </c>
      <c r="G261" s="82">
        <v>33.909999999999997</v>
      </c>
      <c r="H261" s="63">
        <f>IF(D261&gt;0,E261/D261-1,"N/A")</f>
        <v>1.738562091503268</v>
      </c>
      <c r="I261" s="63">
        <f>IF(F261&gt;0,G261/F261-1,"N/A")</f>
        <v>1.7390953150242323</v>
      </c>
    </row>
    <row r="262" spans="1:9" ht="15.75" customHeight="1" x14ac:dyDescent="0.2">
      <c r="A262" s="138" t="s">
        <v>213</v>
      </c>
      <c r="B262" s="106"/>
      <c r="C262" s="107"/>
      <c r="D262" s="58">
        <v>58</v>
      </c>
      <c r="E262" s="58">
        <v>119</v>
      </c>
      <c r="F262" s="81">
        <v>4.6900000000000004</v>
      </c>
      <c r="G262" s="81">
        <v>9.6300000000000008</v>
      </c>
      <c r="H262" s="62">
        <f t="shared" ref="H262:H299" si="9">IF(D262&gt;0,E262/D262-1,"N/A")</f>
        <v>1.0517241379310347</v>
      </c>
      <c r="I262" s="62">
        <f t="shared" ref="I262:I299" si="10">IF(F262&gt;0,G262/F262-1,"N/A")</f>
        <v>1.0533049040511728</v>
      </c>
    </row>
    <row r="263" spans="1:9" ht="15.75" customHeight="1" x14ac:dyDescent="0.2">
      <c r="A263" s="139" t="s">
        <v>214</v>
      </c>
      <c r="B263" s="108"/>
      <c r="C263" s="109"/>
      <c r="D263" s="60">
        <v>14</v>
      </c>
      <c r="E263" s="60">
        <v>16</v>
      </c>
      <c r="F263" s="82">
        <v>1.1299999999999999</v>
      </c>
      <c r="G263" s="82">
        <v>1.3</v>
      </c>
      <c r="H263" s="63">
        <f t="shared" si="9"/>
        <v>0.14285714285714279</v>
      </c>
      <c r="I263" s="63">
        <f t="shared" si="10"/>
        <v>0.15044247787610643</v>
      </c>
    </row>
    <row r="264" spans="1:9" ht="15.75" customHeight="1" x14ac:dyDescent="0.2">
      <c r="A264" s="138" t="s">
        <v>211</v>
      </c>
      <c r="B264" s="106"/>
      <c r="C264" s="107"/>
      <c r="D264" s="58">
        <v>159</v>
      </c>
      <c r="E264" s="58">
        <v>310</v>
      </c>
      <c r="F264" s="81">
        <v>12.87</v>
      </c>
      <c r="G264" s="81">
        <v>25.09</v>
      </c>
      <c r="H264" s="62">
        <f t="shared" si="9"/>
        <v>0.94968553459119498</v>
      </c>
      <c r="I264" s="62">
        <f t="shared" si="10"/>
        <v>0.94949494949494961</v>
      </c>
    </row>
    <row r="265" spans="1:9" ht="15.75" customHeight="1" x14ac:dyDescent="0.2">
      <c r="A265" s="139" t="s">
        <v>291</v>
      </c>
      <c r="B265" s="108"/>
      <c r="C265" s="109"/>
      <c r="D265" s="60">
        <v>6</v>
      </c>
      <c r="E265" s="60">
        <v>16</v>
      </c>
      <c r="F265" s="82">
        <v>0.49</v>
      </c>
      <c r="G265" s="82">
        <v>1.3</v>
      </c>
      <c r="H265" s="63">
        <f t="shared" si="9"/>
        <v>1.6666666666666665</v>
      </c>
      <c r="I265" s="63">
        <f t="shared" si="10"/>
        <v>1.6530612244897962</v>
      </c>
    </row>
    <row r="266" spans="1:9" ht="15.75" customHeight="1" x14ac:dyDescent="0.2">
      <c r="A266" s="138" t="s">
        <v>236</v>
      </c>
      <c r="B266" s="106"/>
      <c r="C266" s="107"/>
      <c r="D266" s="58">
        <v>850</v>
      </c>
      <c r="E266" s="58">
        <v>1395</v>
      </c>
      <c r="F266" s="81">
        <v>68.8</v>
      </c>
      <c r="G266" s="81">
        <v>112.91</v>
      </c>
      <c r="H266" s="62">
        <f t="shared" si="9"/>
        <v>0.64117647058823524</v>
      </c>
      <c r="I266" s="62">
        <f t="shared" si="10"/>
        <v>0.64113372093023258</v>
      </c>
    </row>
    <row r="267" spans="1:9" ht="15.75" customHeight="1" x14ac:dyDescent="0.2">
      <c r="A267" s="139" t="s">
        <v>292</v>
      </c>
      <c r="B267" s="108"/>
      <c r="C267" s="109"/>
      <c r="D267" s="60">
        <v>470</v>
      </c>
      <c r="E267" s="60">
        <v>826</v>
      </c>
      <c r="F267" s="82">
        <v>38.04</v>
      </c>
      <c r="G267" s="82">
        <v>66.86</v>
      </c>
      <c r="H267" s="63">
        <f t="shared" si="9"/>
        <v>0.75744680851063828</v>
      </c>
      <c r="I267" s="63">
        <f t="shared" si="10"/>
        <v>0.75762355415352256</v>
      </c>
    </row>
    <row r="268" spans="1:9" ht="15.75" x14ac:dyDescent="0.2">
      <c r="A268" s="138" t="s">
        <v>293</v>
      </c>
      <c r="B268" s="106"/>
      <c r="C268" s="107"/>
      <c r="D268" s="58">
        <v>9</v>
      </c>
      <c r="E268" s="58">
        <v>33</v>
      </c>
      <c r="F268" s="81">
        <v>0.73</v>
      </c>
      <c r="G268" s="81">
        <v>2.67</v>
      </c>
      <c r="H268" s="62">
        <f t="shared" si="9"/>
        <v>2.6666666666666665</v>
      </c>
      <c r="I268" s="62">
        <f t="shared" si="10"/>
        <v>2.6575342465753424</v>
      </c>
    </row>
    <row r="269" spans="1:9" ht="15.75" customHeight="1" x14ac:dyDescent="0.2">
      <c r="A269" s="139" t="s">
        <v>319</v>
      </c>
      <c r="B269" s="108"/>
      <c r="C269" s="109"/>
      <c r="D269" s="60">
        <v>0</v>
      </c>
      <c r="E269" s="60">
        <v>0</v>
      </c>
      <c r="F269" s="82">
        <v>0</v>
      </c>
      <c r="G269" s="82">
        <v>0</v>
      </c>
      <c r="H269" s="63" t="str">
        <f t="shared" si="9"/>
        <v>N/A</v>
      </c>
      <c r="I269" s="63" t="str">
        <f t="shared" si="10"/>
        <v>N/A</v>
      </c>
    </row>
    <row r="270" spans="1:9" ht="15.75" x14ac:dyDescent="0.2">
      <c r="A270" s="138" t="s">
        <v>294</v>
      </c>
      <c r="B270" s="106"/>
      <c r="C270" s="107"/>
      <c r="D270" s="58">
        <v>1063</v>
      </c>
      <c r="E270" s="58">
        <v>2004</v>
      </c>
      <c r="F270" s="81">
        <v>86.04</v>
      </c>
      <c r="G270" s="81">
        <v>162.21</v>
      </c>
      <c r="H270" s="62">
        <f t="shared" si="9"/>
        <v>0.88523047977422387</v>
      </c>
      <c r="I270" s="62">
        <f t="shared" si="10"/>
        <v>0.88528591352859132</v>
      </c>
    </row>
    <row r="271" spans="1:9" ht="15.75" x14ac:dyDescent="0.2">
      <c r="A271" s="139" t="s">
        <v>295</v>
      </c>
      <c r="B271" s="108"/>
      <c r="C271" s="109"/>
      <c r="D271" s="60">
        <v>0</v>
      </c>
      <c r="E271" s="60">
        <v>0</v>
      </c>
      <c r="F271" s="82">
        <v>0</v>
      </c>
      <c r="G271" s="82">
        <v>0</v>
      </c>
      <c r="H271" s="63" t="str">
        <f t="shared" si="9"/>
        <v>N/A</v>
      </c>
      <c r="I271" s="63" t="str">
        <f t="shared" si="10"/>
        <v>N/A</v>
      </c>
    </row>
    <row r="272" spans="1:9" ht="15.75" customHeight="1" x14ac:dyDescent="0.2">
      <c r="A272" s="138" t="s">
        <v>296</v>
      </c>
      <c r="B272" s="106"/>
      <c r="C272" s="107"/>
      <c r="D272" s="58">
        <v>13</v>
      </c>
      <c r="E272" s="58">
        <v>37</v>
      </c>
      <c r="F272" s="81">
        <v>1.05</v>
      </c>
      <c r="G272" s="81">
        <v>2.99</v>
      </c>
      <c r="H272" s="62">
        <f t="shared" si="9"/>
        <v>1.8461538461538463</v>
      </c>
      <c r="I272" s="62">
        <f t="shared" si="10"/>
        <v>1.8476190476190477</v>
      </c>
    </row>
    <row r="273" spans="1:9" ht="15.75" customHeight="1" x14ac:dyDescent="0.2">
      <c r="A273" s="139" t="s">
        <v>297</v>
      </c>
      <c r="B273" s="108"/>
      <c r="C273" s="109"/>
      <c r="D273" s="60">
        <v>0</v>
      </c>
      <c r="E273" s="60">
        <v>0</v>
      </c>
      <c r="F273" s="82">
        <v>0</v>
      </c>
      <c r="G273" s="82">
        <v>0</v>
      </c>
      <c r="H273" s="63" t="str">
        <f t="shared" si="9"/>
        <v>N/A</v>
      </c>
      <c r="I273" s="63" t="str">
        <f t="shared" si="10"/>
        <v>N/A</v>
      </c>
    </row>
    <row r="274" spans="1:9" ht="15.75" customHeight="1" x14ac:dyDescent="0.2">
      <c r="A274" s="138" t="s">
        <v>298</v>
      </c>
      <c r="B274" s="106"/>
      <c r="C274" s="107"/>
      <c r="D274" s="58">
        <v>0</v>
      </c>
      <c r="E274" s="58">
        <v>0</v>
      </c>
      <c r="F274" s="81">
        <v>0</v>
      </c>
      <c r="G274" s="81">
        <v>0</v>
      </c>
      <c r="H274" s="62" t="str">
        <f t="shared" si="9"/>
        <v>N/A</v>
      </c>
      <c r="I274" s="62" t="str">
        <f t="shared" si="10"/>
        <v>N/A</v>
      </c>
    </row>
    <row r="275" spans="1:9" ht="15.75" customHeight="1" x14ac:dyDescent="0.2">
      <c r="A275" s="139" t="s">
        <v>320</v>
      </c>
      <c r="B275" s="108"/>
      <c r="C275" s="109"/>
      <c r="D275" s="60">
        <v>116</v>
      </c>
      <c r="E275" s="60">
        <v>242</v>
      </c>
      <c r="F275" s="82">
        <v>9.39</v>
      </c>
      <c r="G275" s="82">
        <v>19.59</v>
      </c>
      <c r="H275" s="63">
        <f t="shared" si="9"/>
        <v>1.0862068965517242</v>
      </c>
      <c r="I275" s="63">
        <f t="shared" si="10"/>
        <v>1.0862619808306708</v>
      </c>
    </row>
    <row r="276" spans="1:9" ht="15.75" x14ac:dyDescent="0.2">
      <c r="A276" s="138" t="s">
        <v>299</v>
      </c>
      <c r="B276" s="106"/>
      <c r="C276" s="107"/>
      <c r="D276" s="58">
        <v>21</v>
      </c>
      <c r="E276" s="58">
        <v>33</v>
      </c>
      <c r="F276" s="81">
        <v>1.7</v>
      </c>
      <c r="G276" s="81">
        <v>2.67</v>
      </c>
      <c r="H276" s="62">
        <f t="shared" si="9"/>
        <v>0.5714285714285714</v>
      </c>
      <c r="I276" s="62">
        <f t="shared" si="10"/>
        <v>0.57058823529411762</v>
      </c>
    </row>
    <row r="277" spans="1:9" ht="15.75" x14ac:dyDescent="0.2">
      <c r="A277" s="139" t="s">
        <v>300</v>
      </c>
      <c r="B277" s="108"/>
      <c r="C277" s="109"/>
      <c r="D277" s="60">
        <v>180</v>
      </c>
      <c r="E277" s="60">
        <v>281</v>
      </c>
      <c r="F277" s="82">
        <v>14.57</v>
      </c>
      <c r="G277" s="82">
        <v>22.74</v>
      </c>
      <c r="H277" s="63">
        <f t="shared" si="9"/>
        <v>0.56111111111111112</v>
      </c>
      <c r="I277" s="63">
        <f t="shared" si="10"/>
        <v>0.56074124914207268</v>
      </c>
    </row>
    <row r="278" spans="1:9" ht="15.75" x14ac:dyDescent="0.2">
      <c r="A278" s="138" t="s">
        <v>301</v>
      </c>
      <c r="B278" s="106"/>
      <c r="C278" s="107"/>
      <c r="D278" s="58">
        <v>16</v>
      </c>
      <c r="E278" s="58">
        <v>28</v>
      </c>
      <c r="F278" s="81">
        <v>1.3</v>
      </c>
      <c r="G278" s="81">
        <v>2.27</v>
      </c>
      <c r="H278" s="62">
        <f t="shared" si="9"/>
        <v>0.75</v>
      </c>
      <c r="I278" s="62">
        <f t="shared" si="10"/>
        <v>0.74615384615384617</v>
      </c>
    </row>
    <row r="279" spans="1:9" ht="15.75" x14ac:dyDescent="0.2">
      <c r="A279" s="139" t="s">
        <v>302</v>
      </c>
      <c r="B279" s="108"/>
      <c r="C279" s="109"/>
      <c r="D279" s="60">
        <v>7</v>
      </c>
      <c r="E279" s="60">
        <v>19</v>
      </c>
      <c r="F279" s="82">
        <v>0.56999999999999995</v>
      </c>
      <c r="G279" s="82">
        <v>1.54</v>
      </c>
      <c r="H279" s="63">
        <f t="shared" si="9"/>
        <v>1.7142857142857144</v>
      </c>
      <c r="I279" s="63">
        <f t="shared" si="10"/>
        <v>1.7017543859649127</v>
      </c>
    </row>
    <row r="280" spans="1:9" ht="15.75" x14ac:dyDescent="0.2">
      <c r="A280" s="138" t="s">
        <v>303</v>
      </c>
      <c r="B280" s="106"/>
      <c r="C280" s="107"/>
      <c r="D280" s="58">
        <v>1</v>
      </c>
      <c r="E280" s="58">
        <v>1</v>
      </c>
      <c r="F280" s="81">
        <v>0.08</v>
      </c>
      <c r="G280" s="81">
        <v>0.08</v>
      </c>
      <c r="H280" s="62">
        <f t="shared" si="9"/>
        <v>0</v>
      </c>
      <c r="I280" s="62">
        <f t="shared" si="10"/>
        <v>0</v>
      </c>
    </row>
    <row r="281" spans="1:9" ht="15.75" x14ac:dyDescent="0.2">
      <c r="A281" s="139" t="s">
        <v>304</v>
      </c>
      <c r="B281" s="108"/>
      <c r="C281" s="109"/>
      <c r="D281" s="60">
        <v>3</v>
      </c>
      <c r="E281" s="60">
        <v>3</v>
      </c>
      <c r="F281" s="82">
        <v>0.24</v>
      </c>
      <c r="G281" s="82">
        <v>0.24</v>
      </c>
      <c r="H281" s="63">
        <f t="shared" si="9"/>
        <v>0</v>
      </c>
      <c r="I281" s="63">
        <f t="shared" si="10"/>
        <v>0</v>
      </c>
    </row>
    <row r="282" spans="1:9" ht="15.75" x14ac:dyDescent="0.2">
      <c r="A282" s="138" t="s">
        <v>305</v>
      </c>
      <c r="B282" s="106"/>
      <c r="C282" s="107"/>
      <c r="D282" s="58">
        <v>7</v>
      </c>
      <c r="E282" s="58">
        <v>2</v>
      </c>
      <c r="F282" s="81">
        <v>0.56999999999999995</v>
      </c>
      <c r="G282" s="81">
        <v>0.16</v>
      </c>
      <c r="H282" s="62">
        <f t="shared" si="9"/>
        <v>-0.7142857142857143</v>
      </c>
      <c r="I282" s="62">
        <f t="shared" si="10"/>
        <v>-0.7192982456140351</v>
      </c>
    </row>
    <row r="283" spans="1:9" ht="15.75" x14ac:dyDescent="0.2">
      <c r="A283" s="139" t="s">
        <v>306</v>
      </c>
      <c r="B283" s="108"/>
      <c r="C283" s="109"/>
      <c r="D283" s="60">
        <v>375</v>
      </c>
      <c r="E283" s="60">
        <v>341</v>
      </c>
      <c r="F283" s="82">
        <v>30.35</v>
      </c>
      <c r="G283" s="82">
        <v>27.6</v>
      </c>
      <c r="H283" s="63">
        <f t="shared" si="9"/>
        <v>-9.0666666666666673E-2</v>
      </c>
      <c r="I283" s="63">
        <f t="shared" si="10"/>
        <v>-9.0609555189456348E-2</v>
      </c>
    </row>
    <row r="284" spans="1:9" ht="15.75" x14ac:dyDescent="0.2">
      <c r="A284" s="138" t="s">
        <v>237</v>
      </c>
      <c r="B284" s="106"/>
      <c r="C284" s="107"/>
      <c r="D284" s="58">
        <v>266</v>
      </c>
      <c r="E284" s="58">
        <v>633</v>
      </c>
      <c r="F284" s="81">
        <v>21.53</v>
      </c>
      <c r="G284" s="81">
        <v>51.24</v>
      </c>
      <c r="H284" s="62">
        <f t="shared" si="9"/>
        <v>1.3796992481203008</v>
      </c>
      <c r="I284" s="62">
        <f t="shared" si="10"/>
        <v>1.3799349744542497</v>
      </c>
    </row>
    <row r="285" spans="1:9" ht="15.75" x14ac:dyDescent="0.2">
      <c r="A285" s="139" t="s">
        <v>321</v>
      </c>
      <c r="B285" s="108"/>
      <c r="C285" s="109"/>
      <c r="D285" s="60">
        <v>8</v>
      </c>
      <c r="E285" s="60">
        <v>19</v>
      </c>
      <c r="F285" s="82">
        <v>0.65</v>
      </c>
      <c r="G285" s="82">
        <v>1.54</v>
      </c>
      <c r="H285" s="63">
        <f t="shared" si="9"/>
        <v>1.375</v>
      </c>
      <c r="I285" s="63">
        <f t="shared" si="10"/>
        <v>1.3692307692307693</v>
      </c>
    </row>
    <row r="286" spans="1:9" ht="15.75" x14ac:dyDescent="0.2">
      <c r="A286" s="138" t="s">
        <v>307</v>
      </c>
      <c r="B286" s="106"/>
      <c r="C286" s="107"/>
      <c r="D286" s="58">
        <v>53</v>
      </c>
      <c r="E286" s="58">
        <v>57</v>
      </c>
      <c r="F286" s="81">
        <v>4.29</v>
      </c>
      <c r="G286" s="81">
        <v>4.6100000000000003</v>
      </c>
      <c r="H286" s="62">
        <f t="shared" si="9"/>
        <v>7.547169811320753E-2</v>
      </c>
      <c r="I286" s="62">
        <f t="shared" si="10"/>
        <v>7.4592074592074731E-2</v>
      </c>
    </row>
    <row r="287" spans="1:9" ht="15.75" x14ac:dyDescent="0.2">
      <c r="A287" s="139" t="s">
        <v>308</v>
      </c>
      <c r="B287" s="108"/>
      <c r="C287" s="109"/>
      <c r="D287" s="60">
        <v>0</v>
      </c>
      <c r="E287" s="60">
        <v>0</v>
      </c>
      <c r="F287" s="82">
        <v>0</v>
      </c>
      <c r="G287" s="82">
        <v>0</v>
      </c>
      <c r="H287" s="63" t="str">
        <f t="shared" si="9"/>
        <v>N/A</v>
      </c>
      <c r="I287" s="63" t="str">
        <f t="shared" si="10"/>
        <v>N/A</v>
      </c>
    </row>
    <row r="288" spans="1:9" ht="15.75" x14ac:dyDescent="0.2">
      <c r="A288" s="138" t="s">
        <v>215</v>
      </c>
      <c r="B288" s="106"/>
      <c r="C288" s="107"/>
      <c r="D288" s="58">
        <v>7</v>
      </c>
      <c r="E288" s="58">
        <v>3</v>
      </c>
      <c r="F288" s="81">
        <v>0.56999999999999995</v>
      </c>
      <c r="G288" s="81">
        <v>0.24</v>
      </c>
      <c r="H288" s="62">
        <f t="shared" si="9"/>
        <v>-0.5714285714285714</v>
      </c>
      <c r="I288" s="62">
        <f t="shared" si="10"/>
        <v>-0.57894736842105265</v>
      </c>
    </row>
    <row r="289" spans="1:9" ht="15.75" x14ac:dyDescent="0.2">
      <c r="A289" s="139" t="s">
        <v>309</v>
      </c>
      <c r="B289" s="108"/>
      <c r="C289" s="109"/>
      <c r="D289" s="60">
        <v>0</v>
      </c>
      <c r="E289" s="60">
        <v>0</v>
      </c>
      <c r="F289" s="82">
        <v>0</v>
      </c>
      <c r="G289" s="82">
        <v>0</v>
      </c>
      <c r="H289" s="63" t="str">
        <f t="shared" si="9"/>
        <v>N/A</v>
      </c>
      <c r="I289" s="63" t="str">
        <f t="shared" si="10"/>
        <v>N/A</v>
      </c>
    </row>
    <row r="290" spans="1:9" ht="15.75" x14ac:dyDescent="0.2">
      <c r="A290" s="138" t="s">
        <v>310</v>
      </c>
      <c r="B290" s="106"/>
      <c r="C290" s="107"/>
      <c r="D290" s="58">
        <v>45</v>
      </c>
      <c r="E290" s="58">
        <v>47</v>
      </c>
      <c r="F290" s="81">
        <v>3.64</v>
      </c>
      <c r="G290" s="81">
        <v>3.8</v>
      </c>
      <c r="H290" s="62">
        <f t="shared" si="9"/>
        <v>4.4444444444444509E-2</v>
      </c>
      <c r="I290" s="62">
        <f t="shared" si="10"/>
        <v>4.39560439560438E-2</v>
      </c>
    </row>
    <row r="291" spans="1:9" ht="15.75" x14ac:dyDescent="0.2">
      <c r="A291" s="139" t="s">
        <v>216</v>
      </c>
      <c r="B291" s="108"/>
      <c r="C291" s="109"/>
      <c r="D291" s="60">
        <v>96</v>
      </c>
      <c r="E291" s="60">
        <v>501</v>
      </c>
      <c r="F291" s="82">
        <v>7.77</v>
      </c>
      <c r="G291" s="82">
        <v>40.549999999999997</v>
      </c>
      <c r="H291" s="63">
        <f t="shared" si="9"/>
        <v>4.21875</v>
      </c>
      <c r="I291" s="63">
        <f t="shared" si="10"/>
        <v>4.2187902187902191</v>
      </c>
    </row>
    <row r="292" spans="1:9" ht="15.75" x14ac:dyDescent="0.2">
      <c r="A292" s="138" t="s">
        <v>311</v>
      </c>
      <c r="B292" s="106"/>
      <c r="C292" s="107"/>
      <c r="D292" s="58">
        <v>1</v>
      </c>
      <c r="E292" s="58">
        <v>17</v>
      </c>
      <c r="F292" s="81">
        <v>0.08</v>
      </c>
      <c r="G292" s="81">
        <v>1.38</v>
      </c>
      <c r="H292" s="62">
        <f t="shared" si="9"/>
        <v>16</v>
      </c>
      <c r="I292" s="62">
        <f t="shared" si="10"/>
        <v>16.25</v>
      </c>
    </row>
    <row r="293" spans="1:9" ht="15.75" x14ac:dyDescent="0.2">
      <c r="A293" s="139" t="s">
        <v>312</v>
      </c>
      <c r="B293" s="108"/>
      <c r="C293" s="109"/>
      <c r="D293" s="60">
        <v>12</v>
      </c>
      <c r="E293" s="60">
        <v>49</v>
      </c>
      <c r="F293" s="82">
        <v>0.97</v>
      </c>
      <c r="G293" s="82">
        <v>3.97</v>
      </c>
      <c r="H293" s="63">
        <f t="shared" si="9"/>
        <v>3.083333333333333</v>
      </c>
      <c r="I293" s="63">
        <f t="shared" si="10"/>
        <v>3.0927835051546397</v>
      </c>
    </row>
    <row r="294" spans="1:9" ht="15.75" x14ac:dyDescent="0.2">
      <c r="A294" s="138" t="s">
        <v>313</v>
      </c>
      <c r="B294" s="106"/>
      <c r="C294" s="107"/>
      <c r="D294" s="58">
        <v>2</v>
      </c>
      <c r="E294" s="58">
        <v>1</v>
      </c>
      <c r="F294" s="81">
        <v>0.16</v>
      </c>
      <c r="G294" s="81">
        <v>0.08</v>
      </c>
      <c r="H294" s="62">
        <f t="shared" si="9"/>
        <v>-0.5</v>
      </c>
      <c r="I294" s="62">
        <f t="shared" si="10"/>
        <v>-0.5</v>
      </c>
    </row>
    <row r="295" spans="1:9" ht="15.75" x14ac:dyDescent="0.2">
      <c r="A295" s="139" t="s">
        <v>314</v>
      </c>
      <c r="B295" s="108"/>
      <c r="C295" s="109"/>
      <c r="D295" s="60">
        <v>0</v>
      </c>
      <c r="E295" s="60">
        <v>0</v>
      </c>
      <c r="F295" s="82">
        <v>0</v>
      </c>
      <c r="G295" s="82">
        <v>0</v>
      </c>
      <c r="H295" s="63" t="str">
        <f t="shared" si="9"/>
        <v>N/A</v>
      </c>
      <c r="I295" s="63" t="str">
        <f t="shared" si="10"/>
        <v>N/A</v>
      </c>
    </row>
    <row r="296" spans="1:9" ht="15.75" x14ac:dyDescent="0.2">
      <c r="A296" s="138" t="s">
        <v>315</v>
      </c>
      <c r="B296" s="106"/>
      <c r="C296" s="107"/>
      <c r="D296" s="58">
        <v>5</v>
      </c>
      <c r="E296" s="58">
        <v>20</v>
      </c>
      <c r="F296" s="81">
        <v>0.4</v>
      </c>
      <c r="G296" s="81">
        <v>1.62</v>
      </c>
      <c r="H296" s="62">
        <f t="shared" si="9"/>
        <v>3</v>
      </c>
      <c r="I296" s="62">
        <f t="shared" si="10"/>
        <v>3.05</v>
      </c>
    </row>
    <row r="297" spans="1:9" ht="15.75" x14ac:dyDescent="0.2">
      <c r="A297" s="139" t="s">
        <v>316</v>
      </c>
      <c r="B297" s="108"/>
      <c r="C297" s="109"/>
      <c r="D297" s="60">
        <v>7</v>
      </c>
      <c r="E297" s="60">
        <v>24</v>
      </c>
      <c r="F297" s="82">
        <v>0.56999999999999995</v>
      </c>
      <c r="G297" s="82">
        <v>1.94</v>
      </c>
      <c r="H297" s="63">
        <f t="shared" si="9"/>
        <v>2.4285714285714284</v>
      </c>
      <c r="I297" s="63">
        <f t="shared" si="10"/>
        <v>2.4035087719298249</v>
      </c>
    </row>
    <row r="298" spans="1:9" ht="15.75" x14ac:dyDescent="0.2">
      <c r="A298" s="138" t="s">
        <v>317</v>
      </c>
      <c r="B298" s="106"/>
      <c r="C298" s="107"/>
      <c r="D298" s="58">
        <v>182</v>
      </c>
      <c r="E298" s="58">
        <v>451</v>
      </c>
      <c r="F298" s="81">
        <v>14.73</v>
      </c>
      <c r="G298" s="81">
        <v>36.5</v>
      </c>
      <c r="H298" s="62">
        <f t="shared" si="9"/>
        <v>1.4780219780219781</v>
      </c>
      <c r="I298" s="62">
        <f t="shared" si="10"/>
        <v>1.4779361846571621</v>
      </c>
    </row>
    <row r="299" spans="1:9" ht="15.75" x14ac:dyDescent="0.2">
      <c r="A299" s="139" t="s">
        <v>318</v>
      </c>
      <c r="B299" s="108"/>
      <c r="C299" s="109"/>
      <c r="D299" s="60">
        <v>844</v>
      </c>
      <c r="E299" s="60">
        <v>1205</v>
      </c>
      <c r="F299" s="82">
        <v>68.31</v>
      </c>
      <c r="G299" s="82">
        <v>97.53</v>
      </c>
      <c r="H299" s="63">
        <f t="shared" si="9"/>
        <v>0.42772511848341233</v>
      </c>
      <c r="I299" s="63">
        <f t="shared" si="10"/>
        <v>0.42775581906016691</v>
      </c>
    </row>
    <row r="300" spans="1:9" ht="15.75" x14ac:dyDescent="0.25">
      <c r="A300" s="46" t="s">
        <v>221</v>
      </c>
      <c r="B300" s="8"/>
      <c r="C300" s="8"/>
      <c r="D300" s="8"/>
      <c r="F300" s="217" t="s">
        <v>492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492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79682</v>
      </c>
      <c r="C384" s="166">
        <f>B384/B$403</f>
        <v>0.16473672350023671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66401</v>
      </c>
      <c r="C385" s="166">
        <f>B385/B$403</f>
        <v>0.13727922463215303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315041</v>
      </c>
      <c r="C386" s="166">
        <f>B386/B$403</f>
        <v>0.65132429040734519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10369</v>
      </c>
      <c r="C387" s="166">
        <f>B387/B$403</f>
        <v>2.1437151250896746E-2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280</v>
      </c>
      <c r="C388" s="166">
        <f>B388/B$403</f>
        <v>5.7887957857566679E-4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70206</v>
      </c>
      <c r="E389" s="166">
        <f>D389/D$403</f>
        <v>0.14627560385617877</v>
      </c>
      <c r="F389" s="165">
        <v>76589</v>
      </c>
      <c r="G389" s="166">
        <f>F389/F$403</f>
        <v>0.16046705553041352</v>
      </c>
      <c r="H389" s="165">
        <v>49314</v>
      </c>
      <c r="I389" s="166">
        <f t="shared" ref="I389:I396" si="11">H389/H$403</f>
        <v>0.10770729406008929</v>
      </c>
    </row>
    <row r="390" spans="1:9" ht="15.75" x14ac:dyDescent="0.25">
      <c r="A390" s="161" t="s">
        <v>345</v>
      </c>
      <c r="B390" s="167"/>
      <c r="C390" s="167"/>
      <c r="D390" s="165">
        <v>68240</v>
      </c>
      <c r="E390" s="166">
        <f t="shared" ref="E390:E397" si="12">D390/D$403</f>
        <v>0.14217940357156994</v>
      </c>
      <c r="F390" s="165">
        <v>62455</v>
      </c>
      <c r="G390" s="166">
        <f t="shared" ref="G390:G397" si="13">F390/F$403</f>
        <v>0.13085390791304202</v>
      </c>
      <c r="H390" s="165">
        <v>44182</v>
      </c>
      <c r="I390" s="166">
        <f t="shared" si="11"/>
        <v>9.6498431807658366E-2</v>
      </c>
    </row>
    <row r="391" spans="1:9" ht="15.75" x14ac:dyDescent="0.25">
      <c r="A391" s="161" t="s">
        <v>346</v>
      </c>
      <c r="B391" s="167"/>
      <c r="C391" s="167"/>
      <c r="D391" s="165">
        <v>18887</v>
      </c>
      <c r="E391" s="166">
        <f t="shared" si="12"/>
        <v>3.9351441900003545E-2</v>
      </c>
      <c r="F391" s="165">
        <v>20060</v>
      </c>
      <c r="G391" s="166">
        <f t="shared" si="13"/>
        <v>4.2029131258275926E-2</v>
      </c>
      <c r="H391" s="165">
        <v>12374</v>
      </c>
      <c r="I391" s="166">
        <f t="shared" si="11"/>
        <v>2.7026200606309461E-2</v>
      </c>
    </row>
    <row r="392" spans="1:9" ht="15.75" x14ac:dyDescent="0.25">
      <c r="A392" s="161" t="s">
        <v>347</v>
      </c>
      <c r="B392" s="167"/>
      <c r="C392" s="167"/>
      <c r="D392" s="165">
        <v>11068</v>
      </c>
      <c r="E392" s="166">
        <f t="shared" si="12"/>
        <v>2.3060399160758152E-2</v>
      </c>
      <c r="F392" s="165">
        <v>9312</v>
      </c>
      <c r="G392" s="166">
        <f t="shared" si="13"/>
        <v>1.951023281540705E-2</v>
      </c>
      <c r="H392" s="165">
        <v>21867</v>
      </c>
      <c r="I392" s="166">
        <f t="shared" si="11"/>
        <v>4.7759974839030953E-2</v>
      </c>
    </row>
    <row r="393" spans="1:9" ht="15.75" x14ac:dyDescent="0.25">
      <c r="A393" s="161" t="s">
        <v>348</v>
      </c>
      <c r="B393" s="167"/>
      <c r="C393" s="167"/>
      <c r="D393" s="165">
        <v>24451</v>
      </c>
      <c r="E393" s="166">
        <f t="shared" si="12"/>
        <v>5.0944147079842572E-2</v>
      </c>
      <c r="F393" s="165">
        <v>23208</v>
      </c>
      <c r="G393" s="166">
        <f t="shared" si="13"/>
        <v>4.8624729722934579E-2</v>
      </c>
      <c r="H393" s="165">
        <v>23589</v>
      </c>
      <c r="I393" s="166">
        <f t="shared" si="11"/>
        <v>5.1521015524667362E-2</v>
      </c>
    </row>
    <row r="394" spans="1:9" ht="15.75" x14ac:dyDescent="0.25">
      <c r="A394" s="161" t="s">
        <v>349</v>
      </c>
      <c r="B394" s="167"/>
      <c r="C394" s="167"/>
      <c r="D394" s="165">
        <v>16351</v>
      </c>
      <c r="E394" s="166">
        <f t="shared" si="12"/>
        <v>3.4067635225655632E-2</v>
      </c>
      <c r="F394" s="165">
        <v>26476</v>
      </c>
      <c r="G394" s="166">
        <f t="shared" si="13"/>
        <v>5.5471748713564972E-2</v>
      </c>
      <c r="H394" s="165">
        <v>72509</v>
      </c>
      <c r="I394" s="166">
        <f t="shared" si="11"/>
        <v>0.1583677694975669</v>
      </c>
    </row>
    <row r="395" spans="1:9" ht="15.75" x14ac:dyDescent="0.25">
      <c r="A395" s="161" t="s">
        <v>350</v>
      </c>
      <c r="B395" s="167"/>
      <c r="C395" s="167"/>
      <c r="D395" s="165">
        <v>231394</v>
      </c>
      <c r="E395" s="166">
        <f t="shared" si="12"/>
        <v>0.48211402271453485</v>
      </c>
      <c r="F395" s="165">
        <v>218245</v>
      </c>
      <c r="G395" s="166">
        <f t="shared" si="13"/>
        <v>0.45726060575585392</v>
      </c>
      <c r="H395" s="165">
        <v>174244</v>
      </c>
      <c r="I395" s="166">
        <f t="shared" si="11"/>
        <v>0.38056839327992453</v>
      </c>
    </row>
    <row r="396" spans="1:9" ht="15.75" x14ac:dyDescent="0.25">
      <c r="A396" s="161" t="s">
        <v>351</v>
      </c>
      <c r="B396" s="167"/>
      <c r="C396" s="167"/>
      <c r="D396" s="165">
        <v>11503</v>
      </c>
      <c r="E396" s="166">
        <f t="shared" si="12"/>
        <v>2.396673035292745E-2</v>
      </c>
      <c r="F396" s="165">
        <v>10194</v>
      </c>
      <c r="G396" s="166">
        <f t="shared" si="13"/>
        <v>2.1358173681299341E-2</v>
      </c>
      <c r="H396" s="165">
        <v>13033</v>
      </c>
      <c r="I396" s="166">
        <f t="shared" si="11"/>
        <v>2.8465530346050687E-2</v>
      </c>
    </row>
    <row r="397" spans="1:9" ht="15.75" x14ac:dyDescent="0.25">
      <c r="A397" s="161" t="s">
        <v>352</v>
      </c>
      <c r="B397" s="167"/>
      <c r="C397" s="167"/>
      <c r="D397" s="165">
        <v>10261</v>
      </c>
      <c r="E397" s="166">
        <f t="shared" si="12"/>
        <v>2.1378998535285451E-2</v>
      </c>
      <c r="F397" s="165">
        <v>11890</v>
      </c>
      <c r="G397" s="166">
        <f t="shared" si="13"/>
        <v>2.4911583781699938E-2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13189</v>
      </c>
      <c r="I398" s="166">
        <f>H398/H$403</f>
        <v>2.8806251801892314E-2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13690</v>
      </c>
      <c r="I399" s="166">
        <f>H399/H$403</f>
        <v>2.9900491861999074E-2</v>
      </c>
    </row>
    <row r="400" spans="1:9" x14ac:dyDescent="0.2">
      <c r="A400" s="163" t="s">
        <v>53</v>
      </c>
      <c r="B400" s="167"/>
      <c r="C400" s="167"/>
      <c r="D400" s="165">
        <v>0</v>
      </c>
      <c r="E400" s="166">
        <f>D400/D$403</f>
        <v>0</v>
      </c>
      <c r="F400" s="165">
        <v>0</v>
      </c>
      <c r="G400" s="166">
        <f>F400/F$403</f>
        <v>0</v>
      </c>
      <c r="H400" s="165">
        <v>0</v>
      </c>
      <c r="I400" s="166">
        <f>H400/H$403</f>
        <v>0</v>
      </c>
    </row>
    <row r="401" spans="1:9" x14ac:dyDescent="0.2">
      <c r="A401" s="163" t="s">
        <v>355</v>
      </c>
      <c r="B401" s="165">
        <v>181</v>
      </c>
      <c r="C401" s="166">
        <f>B401/B$403</f>
        <v>3.7420429900784176E-4</v>
      </c>
      <c r="D401" s="165">
        <v>195</v>
      </c>
      <c r="E401" s="166">
        <f>D401/D$403</f>
        <v>4.0628639648968554E-4</v>
      </c>
      <c r="F401" s="165">
        <v>168</v>
      </c>
      <c r="G401" s="166">
        <f>F401/F$403</f>
        <v>3.5198873636043646E-4</v>
      </c>
      <c r="H401" s="165">
        <v>228</v>
      </c>
      <c r="I401" s="166">
        <f>H401/H$403</f>
        <v>4.9797751238391441E-4</v>
      </c>
    </row>
    <row r="402" spans="1:9" x14ac:dyDescent="0.2">
      <c r="A402" s="163" t="s">
        <v>356</v>
      </c>
      <c r="B402" s="165">
        <v>11739</v>
      </c>
      <c r="C402" s="166">
        <f>B402/B$403</f>
        <v>2.4269526331784832E-2</v>
      </c>
      <c r="D402" s="165">
        <v>17401</v>
      </c>
      <c r="E402" s="166">
        <f>D402/D$403</f>
        <v>3.6255331206753935E-2</v>
      </c>
      <c r="F402" s="165">
        <v>18691</v>
      </c>
      <c r="G402" s="166">
        <f>F402/F$403</f>
        <v>3.9160842091148319E-2</v>
      </c>
      <c r="H402" s="165">
        <v>19633</v>
      </c>
      <c r="I402" s="166">
        <f>H402/H$403</f>
        <v>4.2880668862427161E-2</v>
      </c>
    </row>
    <row r="403" spans="1:9" ht="15.75" x14ac:dyDescent="0.2">
      <c r="A403" s="140" t="s">
        <v>357</v>
      </c>
      <c r="B403" s="168">
        <f>SUM(B384:B388,B401:B402)</f>
        <v>483693</v>
      </c>
      <c r="C403" s="169">
        <f>SUM(C384:C388,C401:C402)</f>
        <v>1</v>
      </c>
      <c r="D403" s="168">
        <f>SUM(D389:D397,D400:D402)</f>
        <v>479957</v>
      </c>
      <c r="E403" s="169">
        <f>SUM(E389:E397,E400:E402)</f>
        <v>0.99999999999999989</v>
      </c>
      <c r="F403" s="168">
        <f>SUM(F389:F397,F400:F402)</f>
        <v>477288</v>
      </c>
      <c r="G403" s="169">
        <f>SUM(G389:G397,G400:G402)</f>
        <v>1</v>
      </c>
      <c r="H403" s="168">
        <f>SUM(H389:H396,H398:H402)</f>
        <v>457852</v>
      </c>
      <c r="I403" s="169">
        <f>SUM(I389:I396,I398:I402)</f>
        <v>1</v>
      </c>
    </row>
    <row r="404" spans="1:9" x14ac:dyDescent="0.2">
      <c r="A404" s="163" t="s">
        <v>358</v>
      </c>
      <c r="B404" s="165">
        <v>846811</v>
      </c>
      <c r="C404" s="170"/>
      <c r="D404" s="165">
        <v>846811</v>
      </c>
      <c r="E404" s="170"/>
      <c r="F404" s="165">
        <v>846811</v>
      </c>
      <c r="G404" s="170"/>
      <c r="H404" s="165">
        <v>855123</v>
      </c>
      <c r="I404" s="170"/>
    </row>
    <row r="405" spans="1:9" ht="15.75" x14ac:dyDescent="0.2">
      <c r="A405" s="140" t="s">
        <v>359</v>
      </c>
      <c r="B405" s="171">
        <f>B403/B404</f>
        <v>0.57119357211939858</v>
      </c>
      <c r="C405" s="169"/>
      <c r="D405" s="171">
        <f>D403/D404</f>
        <v>0.56678172579241415</v>
      </c>
      <c r="E405" s="169"/>
      <c r="F405" s="171">
        <f>F403/F404</f>
        <v>0.56362990088697473</v>
      </c>
      <c r="G405" s="169"/>
      <c r="H405" s="171">
        <f>H403/H404</f>
        <v>0.53542238952758847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509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142028</v>
      </c>
      <c r="D429" s="177">
        <f t="shared" ref="D429:D434" si="14">C429/$B$58</f>
        <v>0.11500578154504909</v>
      </c>
      <c r="E429" s="172">
        <v>60884</v>
      </c>
      <c r="F429" s="177">
        <f>E429/$C$58</f>
        <v>0.10009173376821935</v>
      </c>
      <c r="G429" s="172">
        <v>81144</v>
      </c>
      <c r="H429" s="177">
        <f>G429/$D$58</f>
        <v>0.12948193820789491</v>
      </c>
    </row>
    <row r="430" spans="1:8" x14ac:dyDescent="0.2">
      <c r="A430" s="258" t="s">
        <v>364</v>
      </c>
      <c r="B430" s="259"/>
      <c r="C430" s="165">
        <v>129834</v>
      </c>
      <c r="D430" s="178">
        <f t="shared" si="14"/>
        <v>0.10513180951023673</v>
      </c>
      <c r="E430" s="165">
        <v>54308</v>
      </c>
      <c r="F430" s="178">
        <f t="shared" ref="F430:F441" si="15">E430/$C$58</f>
        <v>8.9280958502799684E-2</v>
      </c>
      <c r="G430" s="165">
        <v>75526</v>
      </c>
      <c r="H430" s="178">
        <f t="shared" ref="H430:H441" si="16">G430/$D$58</f>
        <v>0.12051726393928659</v>
      </c>
    </row>
    <row r="431" spans="1:8" x14ac:dyDescent="0.2">
      <c r="A431" s="258" t="s">
        <v>365</v>
      </c>
      <c r="B431" s="259"/>
      <c r="C431" s="165">
        <v>12194</v>
      </c>
      <c r="D431" s="178">
        <f t="shared" si="14"/>
        <v>9.8739720348123509E-3</v>
      </c>
      <c r="E431" s="165">
        <v>6576</v>
      </c>
      <c r="F431" s="178">
        <f t="shared" si="15"/>
        <v>1.0810775265419657E-2</v>
      </c>
      <c r="G431" s="165">
        <v>5618</v>
      </c>
      <c r="H431" s="178">
        <f t="shared" si="16"/>
        <v>8.9646742686083219E-3</v>
      </c>
    </row>
    <row r="432" spans="1:8" ht="15.75" x14ac:dyDescent="0.25">
      <c r="A432" s="256" t="s">
        <v>366</v>
      </c>
      <c r="B432" s="257"/>
      <c r="C432" s="172">
        <v>4114</v>
      </c>
      <c r="D432" s="177">
        <f t="shared" si="14"/>
        <v>3.3312711949498122E-3</v>
      </c>
      <c r="E432" s="172">
        <v>2498</v>
      </c>
      <c r="F432" s="177">
        <f t="shared" si="15"/>
        <v>4.1066479034395234E-3</v>
      </c>
      <c r="G432" s="172">
        <v>1616</v>
      </c>
      <c r="H432" s="177">
        <f t="shared" si="16"/>
        <v>2.578660309375409E-3</v>
      </c>
    </row>
    <row r="433" spans="1:8" x14ac:dyDescent="0.2">
      <c r="A433" s="258" t="s">
        <v>364</v>
      </c>
      <c r="B433" s="259"/>
      <c r="C433" s="165">
        <v>113</v>
      </c>
      <c r="D433" s="178">
        <f t="shared" si="14"/>
        <v>9.1500642933721143E-5</v>
      </c>
      <c r="E433" s="165">
        <v>83</v>
      </c>
      <c r="F433" s="178">
        <f t="shared" si="15"/>
        <v>1.3644987029042452E-4</v>
      </c>
      <c r="G433" s="165">
        <v>30</v>
      </c>
      <c r="H433" s="178">
        <f t="shared" si="16"/>
        <v>4.7871169109691998E-5</v>
      </c>
    </row>
    <row r="434" spans="1:8" x14ac:dyDescent="0.2">
      <c r="A434" s="258" t="s">
        <v>365</v>
      </c>
      <c r="B434" s="259"/>
      <c r="C434" s="165">
        <v>4001</v>
      </c>
      <c r="D434" s="178">
        <f t="shared" si="14"/>
        <v>3.2397705520160911E-3</v>
      </c>
      <c r="E434" s="165">
        <v>2415</v>
      </c>
      <c r="F434" s="178">
        <f t="shared" si="15"/>
        <v>3.9701980331490984E-3</v>
      </c>
      <c r="G434" s="165">
        <v>1586</v>
      </c>
      <c r="H434" s="178">
        <f t="shared" si="16"/>
        <v>2.5307891402657169E-3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1235</v>
      </c>
      <c r="D436" s="177">
        <f t="shared" ref="D436:D441" si="17">C436/$B$58</f>
        <v>1.0000291506473064E-3</v>
      </c>
      <c r="E436" s="172">
        <v>494</v>
      </c>
      <c r="F436" s="177">
        <f t="shared" si="15"/>
        <v>8.1212332437915309E-4</v>
      </c>
      <c r="G436" s="172">
        <v>741</v>
      </c>
      <c r="H436" s="177">
        <f t="shared" si="16"/>
        <v>1.1824178770093923E-3</v>
      </c>
    </row>
    <row r="437" spans="1:8" x14ac:dyDescent="0.2">
      <c r="A437" s="258" t="s">
        <v>364</v>
      </c>
      <c r="B437" s="259"/>
      <c r="C437" s="165">
        <v>1152</v>
      </c>
      <c r="D437" s="178">
        <f t="shared" si="17"/>
        <v>9.3282071380218371E-4</v>
      </c>
      <c r="E437" s="165">
        <v>454</v>
      </c>
      <c r="F437" s="178">
        <f t="shared" si="15"/>
        <v>7.4636435074521359E-4</v>
      </c>
      <c r="G437" s="165">
        <v>698</v>
      </c>
      <c r="H437" s="178">
        <f t="shared" si="16"/>
        <v>1.1138025346188339E-3</v>
      </c>
    </row>
    <row r="438" spans="1:8" x14ac:dyDescent="0.2">
      <c r="A438" s="258" t="s">
        <v>365</v>
      </c>
      <c r="B438" s="259"/>
      <c r="C438" s="165">
        <v>83</v>
      </c>
      <c r="D438" s="178">
        <f t="shared" si="17"/>
        <v>6.7208436845122614E-5</v>
      </c>
      <c r="E438" s="165">
        <v>40</v>
      </c>
      <c r="F438" s="178">
        <f t="shared" si="15"/>
        <v>6.575897363393952E-5</v>
      </c>
      <c r="G438" s="165">
        <v>43</v>
      </c>
      <c r="H438" s="178">
        <f t="shared" si="16"/>
        <v>6.8615342390558525E-5</v>
      </c>
    </row>
    <row r="439" spans="1:8" ht="15.75" x14ac:dyDescent="0.25">
      <c r="A439" s="256" t="s">
        <v>366</v>
      </c>
      <c r="B439" s="257"/>
      <c r="C439" s="172">
        <v>12</v>
      </c>
      <c r="D439" s="177">
        <f t="shared" si="17"/>
        <v>9.7168824354394136E-6</v>
      </c>
      <c r="E439" s="172">
        <v>7</v>
      </c>
      <c r="F439" s="177">
        <f t="shared" si="15"/>
        <v>1.1507820385939417E-5</v>
      </c>
      <c r="G439" s="172">
        <v>5</v>
      </c>
      <c r="H439" s="177">
        <f t="shared" si="16"/>
        <v>7.9785281849486664E-6</v>
      </c>
    </row>
    <row r="440" spans="1:8" x14ac:dyDescent="0.2">
      <c r="A440" s="258" t="s">
        <v>364</v>
      </c>
      <c r="B440" s="259"/>
      <c r="C440" s="175">
        <v>1</v>
      </c>
      <c r="D440" s="178">
        <f t="shared" si="17"/>
        <v>8.0974020295328443E-7</v>
      </c>
      <c r="E440" s="175">
        <v>1</v>
      </c>
      <c r="F440" s="178">
        <f t="shared" si="15"/>
        <v>1.6439743408484881E-6</v>
      </c>
      <c r="G440" s="175">
        <v>0</v>
      </c>
      <c r="H440" s="178">
        <f t="shared" si="16"/>
        <v>0</v>
      </c>
    </row>
    <row r="441" spans="1:8" x14ac:dyDescent="0.2">
      <c r="A441" s="258" t="s">
        <v>365</v>
      </c>
      <c r="B441" s="259"/>
      <c r="C441" s="165">
        <v>11</v>
      </c>
      <c r="D441" s="178">
        <f t="shared" si="17"/>
        <v>8.9071422324861288E-6</v>
      </c>
      <c r="E441" s="165">
        <v>6</v>
      </c>
      <c r="F441" s="178">
        <f t="shared" si="15"/>
        <v>9.8638460450909277E-6</v>
      </c>
      <c r="G441" s="165">
        <v>5</v>
      </c>
      <c r="H441" s="178">
        <f t="shared" si="16"/>
        <v>7.9785281849486664E-6</v>
      </c>
    </row>
    <row r="464" spans="1:6" ht="15.75" x14ac:dyDescent="0.25">
      <c r="A464" s="46" t="s">
        <v>437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510</v>
      </c>
      <c r="D466" s="185" t="s">
        <v>511</v>
      </c>
      <c r="E466" s="185" t="s">
        <v>512</v>
      </c>
      <c r="F466" s="185" t="s">
        <v>513</v>
      </c>
      <c r="G466" s="185" t="s">
        <v>514</v>
      </c>
      <c r="H466" s="207" t="s">
        <v>515</v>
      </c>
    </row>
    <row r="467" spans="1:8" x14ac:dyDescent="0.2">
      <c r="A467" s="139" t="s">
        <v>438</v>
      </c>
      <c r="B467" s="108"/>
      <c r="C467" s="60">
        <v>115</v>
      </c>
      <c r="D467" s="60">
        <v>115</v>
      </c>
      <c r="E467" s="60">
        <v>115</v>
      </c>
      <c r="F467" s="60">
        <v>115</v>
      </c>
      <c r="G467" s="60">
        <v>115</v>
      </c>
      <c r="H467" s="60">
        <v>115</v>
      </c>
    </row>
    <row r="468" spans="1:8" x14ac:dyDescent="0.2">
      <c r="A468" s="138" t="s">
        <v>439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440</v>
      </c>
      <c r="B469" s="108"/>
      <c r="C469" s="60">
        <v>605</v>
      </c>
      <c r="D469" s="60">
        <v>606</v>
      </c>
      <c r="E469" s="60">
        <v>596</v>
      </c>
      <c r="F469" s="60">
        <v>604</v>
      </c>
      <c r="G469" s="60">
        <v>604</v>
      </c>
      <c r="H469" s="60">
        <v>606</v>
      </c>
    </row>
    <row r="470" spans="1:8" x14ac:dyDescent="0.2">
      <c r="A470" s="138" t="s">
        <v>441</v>
      </c>
      <c r="B470" s="106"/>
      <c r="C470" s="58">
        <v>94</v>
      </c>
      <c r="D470" s="58">
        <v>91</v>
      </c>
      <c r="E470" s="58">
        <v>91</v>
      </c>
      <c r="F470" s="58">
        <v>92</v>
      </c>
      <c r="G470" s="58">
        <v>94</v>
      </c>
      <c r="H470" s="58">
        <v>97</v>
      </c>
    </row>
    <row r="471" spans="1:8" x14ac:dyDescent="0.2">
      <c r="A471" s="139" t="s">
        <v>442</v>
      </c>
      <c r="B471" s="108"/>
      <c r="C471" s="60">
        <v>3</v>
      </c>
      <c r="D471" s="60">
        <v>3</v>
      </c>
      <c r="E471" s="60">
        <v>3</v>
      </c>
      <c r="F471" s="60">
        <v>3</v>
      </c>
      <c r="G471" s="60">
        <v>3</v>
      </c>
      <c r="H471" s="60">
        <v>3</v>
      </c>
    </row>
    <row r="472" spans="1:8" x14ac:dyDescent="0.2">
      <c r="A472" s="138" t="s">
        <v>443</v>
      </c>
      <c r="B472" s="106"/>
      <c r="C472" s="58">
        <v>508</v>
      </c>
      <c r="D472" s="58">
        <v>512</v>
      </c>
      <c r="E472" s="58">
        <v>502</v>
      </c>
      <c r="F472" s="58">
        <v>509</v>
      </c>
      <c r="G472" s="58">
        <v>507</v>
      </c>
      <c r="H472" s="58">
        <v>506</v>
      </c>
    </row>
    <row r="473" spans="1:8" x14ac:dyDescent="0.2">
      <c r="A473" s="139" t="s">
        <v>444</v>
      </c>
      <c r="B473" s="108"/>
      <c r="C473" s="60">
        <v>1664471</v>
      </c>
      <c r="D473" s="60">
        <v>1570122</v>
      </c>
      <c r="E473" s="60">
        <v>1689799</v>
      </c>
      <c r="F473" s="60">
        <v>1614911</v>
      </c>
      <c r="G473" s="60">
        <v>1613229</v>
      </c>
      <c r="H473" s="60">
        <v>1639842</v>
      </c>
    </row>
    <row r="474" spans="1:8" x14ac:dyDescent="0.2">
      <c r="A474" s="138" t="s">
        <v>445</v>
      </c>
      <c r="B474" s="106"/>
      <c r="C474" s="58">
        <v>0</v>
      </c>
      <c r="D474" s="58">
        <v>8761</v>
      </c>
      <c r="E474" s="58">
        <v>8859</v>
      </c>
      <c r="F474" s="58">
        <v>9057</v>
      </c>
      <c r="G474" s="58">
        <v>9045</v>
      </c>
      <c r="H474" s="58">
        <v>9077</v>
      </c>
    </row>
    <row r="475" spans="1:8" x14ac:dyDescent="0.2">
      <c r="A475" s="139" t="s">
        <v>446</v>
      </c>
      <c r="B475" s="108"/>
      <c r="C475" s="60">
        <v>5766</v>
      </c>
      <c r="D475" s="60">
        <v>5862</v>
      </c>
      <c r="E475" s="60">
        <v>5938</v>
      </c>
      <c r="F475" s="60">
        <v>6044</v>
      </c>
      <c r="G475" s="60">
        <v>6091</v>
      </c>
      <c r="H475" s="60">
        <v>6272</v>
      </c>
    </row>
    <row r="476" spans="1:8" x14ac:dyDescent="0.2">
      <c r="A476" s="138" t="s">
        <v>447</v>
      </c>
      <c r="B476" s="106"/>
      <c r="C476" s="58">
        <v>902225</v>
      </c>
      <c r="D476" s="58">
        <v>862592</v>
      </c>
      <c r="E476" s="58">
        <v>915370</v>
      </c>
      <c r="F476" s="58">
        <v>904766</v>
      </c>
      <c r="G476" s="58">
        <v>850790</v>
      </c>
      <c r="H476" s="58">
        <v>915693</v>
      </c>
    </row>
    <row r="477" spans="1:8" x14ac:dyDescent="0.2">
      <c r="A477" s="139" t="s">
        <v>448</v>
      </c>
      <c r="B477" s="108"/>
      <c r="C477" s="60">
        <v>1024604</v>
      </c>
      <c r="D477" s="60">
        <v>0</v>
      </c>
      <c r="E477" s="60">
        <v>1036420</v>
      </c>
      <c r="F477" s="60">
        <v>1043447</v>
      </c>
      <c r="G477" s="60">
        <v>1055030</v>
      </c>
      <c r="H477" s="60">
        <v>1061941</v>
      </c>
    </row>
    <row r="478" spans="1:8" x14ac:dyDescent="0.2">
      <c r="A478" s="138" t="s">
        <v>449</v>
      </c>
      <c r="B478" s="106"/>
      <c r="C478" s="58">
        <v>1024604</v>
      </c>
      <c r="D478" s="58">
        <v>0</v>
      </c>
      <c r="E478" s="58">
        <v>1036420</v>
      </c>
      <c r="F478" s="58">
        <v>1043447</v>
      </c>
      <c r="G478" s="58">
        <v>1055030</v>
      </c>
      <c r="H478" s="58">
        <v>1061941</v>
      </c>
    </row>
    <row r="479" spans="1:8" x14ac:dyDescent="0.2">
      <c r="A479" s="139" t="s">
        <v>450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451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452</v>
      </c>
      <c r="B481" s="108"/>
      <c r="C481" s="60">
        <v>245454</v>
      </c>
      <c r="D481" s="60">
        <v>0</v>
      </c>
      <c r="E481" s="60">
        <v>245649</v>
      </c>
      <c r="F481" s="60">
        <v>247897</v>
      </c>
      <c r="G481" s="60">
        <v>249760</v>
      </c>
      <c r="H481" s="60">
        <v>250755</v>
      </c>
    </row>
    <row r="482" spans="1:8" x14ac:dyDescent="0.2">
      <c r="A482" s="138" t="s">
        <v>453</v>
      </c>
      <c r="B482" s="106"/>
      <c r="C482" s="58">
        <v>241021</v>
      </c>
      <c r="D482" s="58">
        <v>0</v>
      </c>
      <c r="E482" s="58">
        <v>245649</v>
      </c>
      <c r="F482" s="58">
        <v>247897</v>
      </c>
      <c r="G482" s="58">
        <v>249760</v>
      </c>
      <c r="H482" s="58">
        <v>250755</v>
      </c>
    </row>
    <row r="483" spans="1:8" x14ac:dyDescent="0.2">
      <c r="A483" s="139" t="s">
        <v>454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455</v>
      </c>
      <c r="B484" s="106"/>
      <c r="C484" s="58">
        <v>4433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438</v>
      </c>
      <c r="B487" s="108"/>
      <c r="C487" s="186">
        <f>IF(C467&gt;0,D467/C467-1,0)</f>
        <v>0</v>
      </c>
      <c r="D487" s="186">
        <f t="shared" ref="D487:G488" si="18">IF(D467&gt;0,E467/D467-1,0)</f>
        <v>0</v>
      </c>
      <c r="E487" s="186">
        <f t="shared" si="18"/>
        <v>0</v>
      </c>
      <c r="F487" s="186">
        <f t="shared" si="18"/>
        <v>0</v>
      </c>
      <c r="G487" s="186">
        <f t="shared" si="18"/>
        <v>0</v>
      </c>
    </row>
    <row r="488" spans="1:8" x14ac:dyDescent="0.2">
      <c r="A488" s="138" t="s">
        <v>439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440</v>
      </c>
      <c r="B489" s="108"/>
      <c r="C489" s="186">
        <f t="shared" ref="C489:G504" si="19">IF(C469&gt;0,D469/C469-1,0)</f>
        <v>1.6528925619834212E-3</v>
      </c>
      <c r="D489" s="186">
        <f t="shared" si="19"/>
        <v>-1.6501650165016479E-2</v>
      </c>
      <c r="E489" s="186">
        <f t="shared" si="19"/>
        <v>1.3422818791946289E-2</v>
      </c>
      <c r="F489" s="186">
        <f t="shared" si="19"/>
        <v>0</v>
      </c>
      <c r="G489" s="186">
        <f t="shared" si="19"/>
        <v>3.3112582781456013E-3</v>
      </c>
    </row>
    <row r="490" spans="1:8" x14ac:dyDescent="0.2">
      <c r="A490" s="138" t="s">
        <v>441</v>
      </c>
      <c r="B490" s="106"/>
      <c r="C490" s="187">
        <f t="shared" si="19"/>
        <v>-3.1914893617021267E-2</v>
      </c>
      <c r="D490" s="187">
        <f t="shared" si="19"/>
        <v>0</v>
      </c>
      <c r="E490" s="187">
        <f t="shared" si="19"/>
        <v>1.098901098901095E-2</v>
      </c>
      <c r="F490" s="187">
        <f t="shared" si="19"/>
        <v>2.1739130434782705E-2</v>
      </c>
      <c r="G490" s="187">
        <f t="shared" si="19"/>
        <v>3.1914893617021267E-2</v>
      </c>
    </row>
    <row r="491" spans="1:8" x14ac:dyDescent="0.2">
      <c r="A491" s="139" t="s">
        <v>442</v>
      </c>
      <c r="B491" s="108"/>
      <c r="C491" s="186">
        <f t="shared" si="19"/>
        <v>0</v>
      </c>
      <c r="D491" s="186">
        <f t="shared" si="19"/>
        <v>0</v>
      </c>
      <c r="E491" s="186">
        <f t="shared" si="19"/>
        <v>0</v>
      </c>
      <c r="F491" s="186">
        <f t="shared" si="19"/>
        <v>0</v>
      </c>
      <c r="G491" s="186">
        <f t="shared" si="19"/>
        <v>0</v>
      </c>
    </row>
    <row r="492" spans="1:8" x14ac:dyDescent="0.2">
      <c r="A492" s="138" t="s">
        <v>443</v>
      </c>
      <c r="B492" s="106"/>
      <c r="C492" s="187">
        <f t="shared" si="19"/>
        <v>7.8740157480314821E-3</v>
      </c>
      <c r="D492" s="187">
        <f t="shared" si="19"/>
        <v>-1.953125E-2</v>
      </c>
      <c r="E492" s="187">
        <f t="shared" si="19"/>
        <v>1.3944223107569709E-2</v>
      </c>
      <c r="F492" s="187">
        <f t="shared" si="19"/>
        <v>-3.9292730844793233E-3</v>
      </c>
      <c r="G492" s="187">
        <f t="shared" si="19"/>
        <v>-1.9723865877712132E-3</v>
      </c>
    </row>
    <row r="493" spans="1:8" x14ac:dyDescent="0.2">
      <c r="A493" s="139" t="s">
        <v>444</v>
      </c>
      <c r="B493" s="108"/>
      <c r="C493" s="186">
        <f t="shared" si="19"/>
        <v>-5.6684075601197037E-2</v>
      </c>
      <c r="D493" s="186">
        <f t="shared" si="19"/>
        <v>7.6221465593119486E-2</v>
      </c>
      <c r="E493" s="186">
        <f t="shared" si="19"/>
        <v>-4.4317696956856945E-2</v>
      </c>
      <c r="F493" s="186">
        <f t="shared" si="19"/>
        <v>-1.0415434658628264E-3</v>
      </c>
      <c r="G493" s="186">
        <f t="shared" si="19"/>
        <v>1.6496727990880311E-2</v>
      </c>
    </row>
    <row r="494" spans="1:8" x14ac:dyDescent="0.2">
      <c r="A494" s="138" t="s">
        <v>445</v>
      </c>
      <c r="B494" s="106"/>
      <c r="C494" s="187">
        <f t="shared" si="19"/>
        <v>0</v>
      </c>
      <c r="D494" s="187">
        <f t="shared" si="19"/>
        <v>1.1185937678347191E-2</v>
      </c>
      <c r="E494" s="187">
        <f t="shared" si="19"/>
        <v>2.2350152387402566E-2</v>
      </c>
      <c r="F494" s="187">
        <f t="shared" si="19"/>
        <v>-1.3249420337859696E-3</v>
      </c>
      <c r="G494" s="187">
        <f t="shared" si="19"/>
        <v>3.5378662244334169E-3</v>
      </c>
    </row>
    <row r="495" spans="1:8" x14ac:dyDescent="0.2">
      <c r="A495" s="139" t="s">
        <v>446</v>
      </c>
      <c r="B495" s="108"/>
      <c r="C495" s="186">
        <f t="shared" si="19"/>
        <v>1.6649323621227952E-2</v>
      </c>
      <c r="D495" s="186">
        <f t="shared" si="19"/>
        <v>1.2964858410098978E-2</v>
      </c>
      <c r="E495" s="186">
        <f t="shared" si="19"/>
        <v>1.7851128326035637E-2</v>
      </c>
      <c r="F495" s="186">
        <f t="shared" si="19"/>
        <v>7.7763070814029778E-3</v>
      </c>
      <c r="G495" s="186">
        <f t="shared" si="19"/>
        <v>2.9715974388441868E-2</v>
      </c>
    </row>
    <row r="496" spans="1:8" x14ac:dyDescent="0.2">
      <c r="A496" s="138" t="s">
        <v>447</v>
      </c>
      <c r="B496" s="106"/>
      <c r="C496" s="187">
        <f t="shared" si="19"/>
        <v>-4.3928066723932457E-2</v>
      </c>
      <c r="D496" s="187">
        <f t="shared" si="19"/>
        <v>6.1185357619824909E-2</v>
      </c>
      <c r="E496" s="187">
        <f t="shared" si="19"/>
        <v>-1.1584386641467437E-2</v>
      </c>
      <c r="F496" s="187">
        <f t="shared" si="19"/>
        <v>-5.9657414182230584E-2</v>
      </c>
      <c r="G496" s="187">
        <f t="shared" si="19"/>
        <v>7.6285569882109661E-2</v>
      </c>
    </row>
    <row r="497" spans="1:9" x14ac:dyDescent="0.2">
      <c r="A497" s="139" t="s">
        <v>448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6.7800698558500017E-3</v>
      </c>
      <c r="F497" s="186">
        <f t="shared" si="19"/>
        <v>1.1100707558697298E-2</v>
      </c>
      <c r="G497" s="186">
        <f t="shared" si="19"/>
        <v>6.5505246296313491E-3</v>
      </c>
    </row>
    <row r="498" spans="1:9" x14ac:dyDescent="0.2">
      <c r="A498" s="138" t="s">
        <v>449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6.7800698558500017E-3</v>
      </c>
      <c r="F498" s="187">
        <f t="shared" si="19"/>
        <v>1.1100707558697298E-2</v>
      </c>
      <c r="G498" s="187">
        <f t="shared" si="19"/>
        <v>6.5505246296313491E-3</v>
      </c>
    </row>
    <row r="499" spans="1:9" x14ac:dyDescent="0.2">
      <c r="A499" s="139" t="s">
        <v>450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451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452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9.1512686801085152E-3</v>
      </c>
      <c r="F501" s="186">
        <f t="shared" si="19"/>
        <v>7.5152180139332891E-3</v>
      </c>
      <c r="G501" s="186">
        <f t="shared" si="19"/>
        <v>3.9838244714927029E-3</v>
      </c>
    </row>
    <row r="502" spans="1:9" x14ac:dyDescent="0.2">
      <c r="A502" s="138" t="s">
        <v>453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9.1512686801085152E-3</v>
      </c>
      <c r="F502" s="187">
        <f t="shared" si="19"/>
        <v>7.5152180139332891E-3</v>
      </c>
      <c r="G502" s="187">
        <f t="shared" si="19"/>
        <v>3.9838244714927029E-3</v>
      </c>
    </row>
    <row r="503" spans="1:9" x14ac:dyDescent="0.2">
      <c r="A503" s="139" t="s">
        <v>454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455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456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484</v>
      </c>
      <c r="B507" s="273"/>
      <c r="C507" s="198">
        <v>44621</v>
      </c>
      <c r="D507" s="198" t="s">
        <v>516</v>
      </c>
      <c r="E507" s="198">
        <v>44682</v>
      </c>
      <c r="F507" s="198">
        <v>44713</v>
      </c>
      <c r="G507" s="198">
        <v>44743</v>
      </c>
      <c r="H507" s="198" t="s">
        <v>517</v>
      </c>
    </row>
    <row r="508" spans="1:9" ht="15.75" x14ac:dyDescent="0.2">
      <c r="A508" s="274" t="s">
        <v>457</v>
      </c>
      <c r="B508" s="275"/>
      <c r="C508" s="205">
        <v>34225480</v>
      </c>
      <c r="D508" s="205">
        <v>35863925</v>
      </c>
      <c r="E508" s="205">
        <v>34801465</v>
      </c>
      <c r="F508" s="205">
        <v>35184498</v>
      </c>
      <c r="G508" s="205">
        <v>35556261</v>
      </c>
      <c r="H508" s="205">
        <v>35671024</v>
      </c>
    </row>
    <row r="509" spans="1:9" x14ac:dyDescent="0.2">
      <c r="A509" s="208" t="s">
        <v>458</v>
      </c>
      <c r="B509" s="273"/>
      <c r="C509" s="206">
        <v>19568419</v>
      </c>
      <c r="D509" s="206">
        <v>20412814</v>
      </c>
      <c r="E509" s="206">
        <v>20360438</v>
      </c>
      <c r="F509" s="206">
        <v>20086087</v>
      </c>
      <c r="G509" s="206">
        <v>20404899</v>
      </c>
      <c r="H509" s="206">
        <v>20358485</v>
      </c>
    </row>
    <row r="510" spans="1:9" x14ac:dyDescent="0.2">
      <c r="A510" s="208" t="s">
        <v>459</v>
      </c>
      <c r="B510" s="273"/>
      <c r="C510" s="206">
        <v>4806399</v>
      </c>
      <c r="D510" s="206">
        <v>4772162</v>
      </c>
      <c r="E510" s="206">
        <v>4753458</v>
      </c>
      <c r="F510" s="206">
        <v>4742309</v>
      </c>
      <c r="G510" s="206">
        <v>4962072</v>
      </c>
      <c r="H510" s="206">
        <v>4693556</v>
      </c>
    </row>
    <row r="511" spans="1:9" x14ac:dyDescent="0.2">
      <c r="A511" s="208" t="s">
        <v>460</v>
      </c>
      <c r="B511" s="273"/>
      <c r="C511" s="206">
        <v>9850662</v>
      </c>
      <c r="D511" s="206">
        <v>10678949</v>
      </c>
      <c r="E511" s="206">
        <v>9687569</v>
      </c>
      <c r="F511" s="206">
        <v>10356102</v>
      </c>
      <c r="G511" s="206">
        <v>10189290</v>
      </c>
      <c r="H511" s="206">
        <v>10618983</v>
      </c>
    </row>
    <row r="512" spans="1:9" ht="15.75" x14ac:dyDescent="0.25">
      <c r="A512" s="276" t="s">
        <v>461</v>
      </c>
      <c r="B512" s="257"/>
      <c r="C512" s="205">
        <v>34194105</v>
      </c>
      <c r="D512" s="205">
        <v>35837838</v>
      </c>
      <c r="E512" s="205">
        <v>34776922</v>
      </c>
      <c r="F512" s="205">
        <v>35157398</v>
      </c>
      <c r="G512" s="205">
        <v>35529287</v>
      </c>
      <c r="H512" s="205">
        <v>35644421</v>
      </c>
    </row>
    <row r="513" spans="1:8" x14ac:dyDescent="0.2">
      <c r="A513" s="208" t="s">
        <v>458</v>
      </c>
      <c r="B513" s="273"/>
      <c r="C513" s="206">
        <v>19549216</v>
      </c>
      <c r="D513" s="206">
        <v>20399015</v>
      </c>
      <c r="E513" s="206">
        <v>20348578</v>
      </c>
      <c r="F513" s="206">
        <v>20071845</v>
      </c>
      <c r="G513" s="206">
        <v>20390410</v>
      </c>
      <c r="H513" s="206">
        <v>20343952</v>
      </c>
    </row>
    <row r="514" spans="1:8" x14ac:dyDescent="0.2">
      <c r="A514" s="208" t="s">
        <v>459</v>
      </c>
      <c r="B514" s="273"/>
      <c r="C514" s="206">
        <v>4794227</v>
      </c>
      <c r="D514" s="206">
        <v>4759874</v>
      </c>
      <c r="E514" s="206">
        <v>4740775</v>
      </c>
      <c r="F514" s="206">
        <v>4729451</v>
      </c>
      <c r="G514" s="206">
        <v>4949587</v>
      </c>
      <c r="H514" s="206">
        <v>4681486</v>
      </c>
    </row>
    <row r="515" spans="1:8" x14ac:dyDescent="0.2">
      <c r="A515" s="208" t="s">
        <v>460</v>
      </c>
      <c r="B515" s="273"/>
      <c r="C515" s="206">
        <v>9850662</v>
      </c>
      <c r="D515" s="206">
        <v>10678949</v>
      </c>
      <c r="E515" s="206">
        <v>9687569</v>
      </c>
      <c r="F515" s="206">
        <v>10356102</v>
      </c>
      <c r="G515" s="206">
        <v>10189290</v>
      </c>
      <c r="H515" s="206">
        <v>10618983</v>
      </c>
    </row>
    <row r="516" spans="1:8" ht="15.75" x14ac:dyDescent="0.25">
      <c r="A516" s="276" t="s">
        <v>462</v>
      </c>
      <c r="B516" s="257"/>
      <c r="C516" s="205">
        <v>31375</v>
      </c>
      <c r="D516" s="205">
        <v>26087</v>
      </c>
      <c r="E516" s="205">
        <v>24543</v>
      </c>
      <c r="F516" s="205">
        <v>27100</v>
      </c>
      <c r="G516" s="205">
        <v>26974</v>
      </c>
      <c r="H516" s="205">
        <v>26603</v>
      </c>
    </row>
    <row r="517" spans="1:8" x14ac:dyDescent="0.2">
      <c r="A517" s="208" t="s">
        <v>458</v>
      </c>
      <c r="B517" s="273"/>
      <c r="C517" s="206">
        <v>19203</v>
      </c>
      <c r="D517" s="206">
        <v>13799</v>
      </c>
      <c r="E517" s="206">
        <v>11860</v>
      </c>
      <c r="F517" s="206">
        <v>14242</v>
      </c>
      <c r="G517" s="206">
        <v>14489</v>
      </c>
      <c r="H517" s="206">
        <v>14533</v>
      </c>
    </row>
    <row r="518" spans="1:8" x14ac:dyDescent="0.2">
      <c r="A518" s="208" t="s">
        <v>459</v>
      </c>
      <c r="B518" s="273"/>
      <c r="C518" s="206">
        <v>12172</v>
      </c>
      <c r="D518" s="206">
        <v>12288</v>
      </c>
      <c r="E518" s="206">
        <v>12683</v>
      </c>
      <c r="F518" s="206">
        <v>12858</v>
      </c>
      <c r="G518" s="206">
        <v>12485</v>
      </c>
      <c r="H518" s="206">
        <v>12070</v>
      </c>
    </row>
    <row r="519" spans="1:8" x14ac:dyDescent="0.2">
      <c r="A519" s="208" t="s">
        <v>460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463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457</v>
      </c>
      <c r="B521" s="257"/>
      <c r="C521" s="200">
        <v>18281</v>
      </c>
      <c r="D521" s="200">
        <v>18543</v>
      </c>
      <c r="E521" s="200">
        <v>20020</v>
      </c>
      <c r="F521" s="200">
        <v>18957</v>
      </c>
      <c r="G521" s="200">
        <v>19111</v>
      </c>
      <c r="H521" s="200">
        <v>19235</v>
      </c>
    </row>
    <row r="522" spans="1:8" x14ac:dyDescent="0.2">
      <c r="A522" s="208" t="s">
        <v>458</v>
      </c>
      <c r="B522" s="273"/>
      <c r="C522" s="201">
        <v>9364</v>
      </c>
      <c r="D522" s="201">
        <v>9459</v>
      </c>
      <c r="E522" s="201">
        <v>9526</v>
      </c>
      <c r="F522" s="201">
        <v>9730</v>
      </c>
      <c r="G522" s="201">
        <v>9798</v>
      </c>
      <c r="H522" s="201">
        <v>9945</v>
      </c>
    </row>
    <row r="523" spans="1:8" x14ac:dyDescent="0.2">
      <c r="A523" s="208" t="s">
        <v>459</v>
      </c>
      <c r="B523" s="273"/>
      <c r="C523" s="201">
        <v>5751</v>
      </c>
      <c r="D523" s="201">
        <v>5904</v>
      </c>
      <c r="E523" s="201">
        <v>5995</v>
      </c>
      <c r="F523" s="201">
        <v>5957</v>
      </c>
      <c r="G523" s="201">
        <v>5964</v>
      </c>
      <c r="H523" s="201">
        <v>5887</v>
      </c>
    </row>
    <row r="524" spans="1:8" x14ac:dyDescent="0.2">
      <c r="A524" s="208" t="s">
        <v>460</v>
      </c>
      <c r="B524" s="273"/>
      <c r="C524" s="201">
        <v>3166</v>
      </c>
      <c r="D524" s="201">
        <v>3180</v>
      </c>
      <c r="E524" s="201">
        <v>4499</v>
      </c>
      <c r="F524" s="201">
        <v>3270</v>
      </c>
      <c r="G524" s="201">
        <v>3349</v>
      </c>
      <c r="H524" s="201">
        <v>3403</v>
      </c>
    </row>
    <row r="525" spans="1:8" ht="15.75" x14ac:dyDescent="0.25">
      <c r="A525" s="276" t="s">
        <v>461</v>
      </c>
      <c r="B525" s="257"/>
      <c r="C525" s="200">
        <v>10893</v>
      </c>
      <c r="D525" s="200">
        <v>11117</v>
      </c>
      <c r="E525" s="200">
        <v>11179</v>
      </c>
      <c r="F525" s="200">
        <v>11254</v>
      </c>
      <c r="G525" s="200">
        <v>11335</v>
      </c>
      <c r="H525" s="200">
        <v>11410</v>
      </c>
    </row>
    <row r="526" spans="1:8" x14ac:dyDescent="0.2">
      <c r="A526" s="208" t="s">
        <v>458</v>
      </c>
      <c r="B526" s="273"/>
      <c r="C526" s="201">
        <v>5742</v>
      </c>
      <c r="D526" s="201">
        <v>5815</v>
      </c>
      <c r="E526" s="201">
        <v>5826</v>
      </c>
      <c r="F526" s="201">
        <v>5940</v>
      </c>
      <c r="G526" s="201">
        <v>5933</v>
      </c>
      <c r="H526" s="201">
        <v>6031</v>
      </c>
    </row>
    <row r="527" spans="1:8" x14ac:dyDescent="0.2">
      <c r="A527" s="208" t="s">
        <v>459</v>
      </c>
      <c r="B527" s="273"/>
      <c r="C527" s="201">
        <v>3580</v>
      </c>
      <c r="D527" s="201">
        <v>3734</v>
      </c>
      <c r="E527" s="201">
        <v>3770</v>
      </c>
      <c r="F527" s="201">
        <v>3698</v>
      </c>
      <c r="G527" s="201">
        <v>3706</v>
      </c>
      <c r="H527" s="201">
        <v>3638</v>
      </c>
    </row>
    <row r="528" spans="1:8" x14ac:dyDescent="0.2">
      <c r="A528" s="208" t="s">
        <v>460</v>
      </c>
      <c r="B528" s="273"/>
      <c r="C528" s="201">
        <v>1571</v>
      </c>
      <c r="D528" s="201">
        <v>1568</v>
      </c>
      <c r="E528" s="201">
        <v>1583</v>
      </c>
      <c r="F528" s="201">
        <v>1616</v>
      </c>
      <c r="G528" s="201">
        <v>1696</v>
      </c>
      <c r="H528" s="201">
        <v>1741</v>
      </c>
    </row>
    <row r="529" spans="1:8" ht="15.75" x14ac:dyDescent="0.25">
      <c r="A529" s="276" t="s">
        <v>462</v>
      </c>
      <c r="B529" s="257"/>
      <c r="C529" s="200">
        <v>7388</v>
      </c>
      <c r="D529" s="200">
        <v>7426</v>
      </c>
      <c r="E529" s="200">
        <v>8841</v>
      </c>
      <c r="F529" s="200">
        <v>7703</v>
      </c>
      <c r="G529" s="200">
        <v>7776</v>
      </c>
      <c r="H529" s="200">
        <v>7825</v>
      </c>
    </row>
    <row r="530" spans="1:8" x14ac:dyDescent="0.2">
      <c r="A530" s="208" t="s">
        <v>458</v>
      </c>
      <c r="B530" s="273"/>
      <c r="C530" s="201">
        <v>3622</v>
      </c>
      <c r="D530" s="201">
        <v>3644</v>
      </c>
      <c r="E530" s="201">
        <v>3700</v>
      </c>
      <c r="F530" s="201">
        <v>3790</v>
      </c>
      <c r="G530" s="201">
        <v>3865</v>
      </c>
      <c r="H530" s="201">
        <v>3914</v>
      </c>
    </row>
    <row r="531" spans="1:8" x14ac:dyDescent="0.2">
      <c r="A531" s="208" t="s">
        <v>459</v>
      </c>
      <c r="B531" s="273"/>
      <c r="C531" s="201">
        <v>2171</v>
      </c>
      <c r="D531" s="201">
        <v>2170</v>
      </c>
      <c r="E531" s="201">
        <v>2225</v>
      </c>
      <c r="F531" s="201">
        <v>2259</v>
      </c>
      <c r="G531" s="201">
        <v>2258</v>
      </c>
      <c r="H531" s="201">
        <v>2249</v>
      </c>
    </row>
    <row r="532" spans="1:8" x14ac:dyDescent="0.2">
      <c r="A532" s="208" t="s">
        <v>460</v>
      </c>
      <c r="B532" s="273"/>
      <c r="C532" s="201">
        <v>1595</v>
      </c>
      <c r="D532" s="201">
        <v>1612</v>
      </c>
      <c r="E532" s="201">
        <v>2916</v>
      </c>
      <c r="F532" s="201">
        <v>1654</v>
      </c>
      <c r="G532" s="201">
        <v>1653</v>
      </c>
      <c r="H532" s="201">
        <v>1662</v>
      </c>
    </row>
    <row r="533" spans="1:8" ht="15.75" x14ac:dyDescent="0.2">
      <c r="A533" s="277" t="s">
        <v>464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457</v>
      </c>
      <c r="B534" s="257"/>
      <c r="C534" s="203">
        <v>1872190</v>
      </c>
      <c r="D534" s="203">
        <v>1934100</v>
      </c>
      <c r="E534" s="203">
        <v>1738330</v>
      </c>
      <c r="F534" s="203">
        <v>1856020</v>
      </c>
      <c r="G534" s="203">
        <v>1860510</v>
      </c>
      <c r="H534" s="203">
        <v>1854490</v>
      </c>
    </row>
    <row r="535" spans="1:8" x14ac:dyDescent="0.2">
      <c r="A535" s="208" t="s">
        <v>458</v>
      </c>
      <c r="B535" s="273"/>
      <c r="C535" s="204">
        <v>2089750</v>
      </c>
      <c r="D535" s="204">
        <v>2158030</v>
      </c>
      <c r="E535" s="204">
        <v>2137350</v>
      </c>
      <c r="F535" s="204">
        <v>2064350</v>
      </c>
      <c r="G535" s="204">
        <v>2082560</v>
      </c>
      <c r="H535" s="204">
        <v>2047110</v>
      </c>
    </row>
    <row r="536" spans="1:8" x14ac:dyDescent="0.2">
      <c r="A536" s="208" t="s">
        <v>459</v>
      </c>
      <c r="B536" s="273"/>
      <c r="C536" s="204">
        <v>835750</v>
      </c>
      <c r="D536" s="204">
        <v>808290</v>
      </c>
      <c r="E536" s="204">
        <v>792900</v>
      </c>
      <c r="F536" s="204">
        <v>796090</v>
      </c>
      <c r="G536" s="204">
        <v>832000</v>
      </c>
      <c r="H536" s="204">
        <v>797270</v>
      </c>
    </row>
    <row r="537" spans="1:8" x14ac:dyDescent="0.2">
      <c r="A537" s="208" t="s">
        <v>460</v>
      </c>
      <c r="B537" s="273"/>
      <c r="C537" s="204">
        <v>3111390</v>
      </c>
      <c r="D537" s="204">
        <v>3358160</v>
      </c>
      <c r="E537" s="204">
        <v>2153270</v>
      </c>
      <c r="F537" s="204">
        <v>3167000</v>
      </c>
      <c r="G537" s="204">
        <v>3042490</v>
      </c>
      <c r="H537" s="204">
        <v>3120480</v>
      </c>
    </row>
    <row r="538" spans="1:8" ht="15.75" x14ac:dyDescent="0.25">
      <c r="A538" s="276" t="s">
        <v>461</v>
      </c>
      <c r="B538" s="257"/>
      <c r="C538" s="203">
        <v>3139090</v>
      </c>
      <c r="D538" s="203">
        <v>3223700</v>
      </c>
      <c r="E538" s="203">
        <v>3110920</v>
      </c>
      <c r="F538" s="203">
        <v>3123990</v>
      </c>
      <c r="G538" s="203">
        <v>3134480</v>
      </c>
      <c r="H538" s="203">
        <v>3123960</v>
      </c>
    </row>
    <row r="539" spans="1:8" x14ac:dyDescent="0.2">
      <c r="A539" s="208" t="s">
        <v>458</v>
      </c>
      <c r="B539" s="273"/>
      <c r="C539" s="204">
        <v>3404600</v>
      </c>
      <c r="D539" s="204">
        <v>3508000</v>
      </c>
      <c r="E539" s="204">
        <v>3492720</v>
      </c>
      <c r="F539" s="204">
        <v>3379100</v>
      </c>
      <c r="G539" s="204">
        <v>3436780</v>
      </c>
      <c r="H539" s="204">
        <v>3373230</v>
      </c>
    </row>
    <row r="540" spans="1:8" x14ac:dyDescent="0.2">
      <c r="A540" s="208" t="s">
        <v>459</v>
      </c>
      <c r="B540" s="273"/>
      <c r="C540" s="204">
        <v>1339170</v>
      </c>
      <c r="D540" s="204">
        <v>1274740</v>
      </c>
      <c r="E540" s="204">
        <v>1257500</v>
      </c>
      <c r="F540" s="204">
        <v>1278920</v>
      </c>
      <c r="G540" s="204">
        <v>1335560</v>
      </c>
      <c r="H540" s="204">
        <v>1286830</v>
      </c>
    </row>
    <row r="541" spans="1:8" x14ac:dyDescent="0.2">
      <c r="A541" s="208" t="s">
        <v>460</v>
      </c>
      <c r="B541" s="273"/>
      <c r="C541" s="204">
        <v>6270310</v>
      </c>
      <c r="D541" s="204">
        <v>6810550</v>
      </c>
      <c r="E541" s="204">
        <v>6119750</v>
      </c>
      <c r="F541" s="204">
        <v>6408480</v>
      </c>
      <c r="G541" s="204">
        <v>6007840</v>
      </c>
      <c r="H541" s="204">
        <v>6099360</v>
      </c>
    </row>
    <row r="542" spans="1:8" ht="15.75" x14ac:dyDescent="0.25">
      <c r="A542" s="276" t="s">
        <v>462</v>
      </c>
      <c r="B542" s="257"/>
      <c r="C542" s="203">
        <v>4250</v>
      </c>
      <c r="D542" s="203">
        <v>3510</v>
      </c>
      <c r="E542" s="203">
        <v>2780</v>
      </c>
      <c r="F542" s="203">
        <v>3520</v>
      </c>
      <c r="G542" s="203">
        <v>3470</v>
      </c>
      <c r="H542" s="203">
        <v>3400</v>
      </c>
    </row>
    <row r="543" spans="1:8" x14ac:dyDescent="0.2">
      <c r="A543" s="208" t="s">
        <v>458</v>
      </c>
      <c r="B543" s="273"/>
      <c r="C543" s="204">
        <v>5300</v>
      </c>
      <c r="D543" s="204">
        <v>3790</v>
      </c>
      <c r="E543" s="204">
        <v>3210</v>
      </c>
      <c r="F543" s="204">
        <v>3760</v>
      </c>
      <c r="G543" s="204">
        <v>3750</v>
      </c>
      <c r="H543" s="204">
        <v>3710</v>
      </c>
    </row>
    <row r="544" spans="1:8" x14ac:dyDescent="0.2">
      <c r="A544" s="208" t="s">
        <v>459</v>
      </c>
      <c r="B544" s="273"/>
      <c r="C544" s="204">
        <v>5610</v>
      </c>
      <c r="D544" s="204">
        <v>5660</v>
      </c>
      <c r="E544" s="204">
        <v>5700</v>
      </c>
      <c r="F544" s="204">
        <v>5690</v>
      </c>
      <c r="G544" s="204">
        <v>5530</v>
      </c>
      <c r="H544" s="204">
        <v>5370</v>
      </c>
    </row>
    <row r="545" spans="1:8" x14ac:dyDescent="0.2">
      <c r="A545" s="208" t="s">
        <v>460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465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466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467</v>
      </c>
      <c r="D549" s="194" t="s">
        <v>468</v>
      </c>
      <c r="E549" s="194" t="s">
        <v>469</v>
      </c>
      <c r="F549" s="194" t="s">
        <v>470</v>
      </c>
      <c r="G549" s="194" t="s">
        <v>471</v>
      </c>
      <c r="H549" s="194" t="s">
        <v>493</v>
      </c>
    </row>
    <row r="550" spans="1:8" ht="15.75" x14ac:dyDescent="0.2">
      <c r="A550" s="280" t="s">
        <v>472</v>
      </c>
      <c r="B550" s="275"/>
      <c r="C550" s="195">
        <v>495.98</v>
      </c>
      <c r="D550" s="195">
        <v>547.53</v>
      </c>
      <c r="E550" s="195">
        <v>584.30999999999995</v>
      </c>
      <c r="F550" s="195">
        <v>672.77</v>
      </c>
      <c r="G550" s="195">
        <v>854.1</v>
      </c>
      <c r="H550" s="195">
        <v>847.96</v>
      </c>
    </row>
    <row r="551" spans="1:8" ht="15.75" x14ac:dyDescent="0.2">
      <c r="A551" s="274" t="s">
        <v>473</v>
      </c>
      <c r="B551" s="275"/>
      <c r="C551" s="196">
        <v>1605399</v>
      </c>
      <c r="D551" s="196">
        <v>1698053</v>
      </c>
      <c r="E551" s="196">
        <v>1790930</v>
      </c>
      <c r="F551" s="196">
        <v>1978534</v>
      </c>
      <c r="G551" s="196">
        <v>2260990</v>
      </c>
      <c r="H551" s="196">
        <v>2797551</v>
      </c>
    </row>
    <row r="552" spans="1:8" ht="15.75" x14ac:dyDescent="0.2">
      <c r="A552" s="280" t="s">
        <v>474</v>
      </c>
      <c r="B552" s="275"/>
      <c r="C552" s="195">
        <v>308.94</v>
      </c>
      <c r="D552" s="195">
        <v>322.45</v>
      </c>
      <c r="E552" s="195">
        <v>326.26</v>
      </c>
      <c r="F552" s="195">
        <v>340.03</v>
      </c>
      <c r="G552" s="195">
        <v>377.76</v>
      </c>
      <c r="H552" s="195">
        <v>303.11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475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476</v>
      </c>
      <c r="D555" s="194" t="s">
        <v>477</v>
      </c>
      <c r="E555" s="194" t="s">
        <v>478</v>
      </c>
      <c r="F555" s="194" t="s">
        <v>479</v>
      </c>
      <c r="G555" s="194" t="s">
        <v>494</v>
      </c>
    </row>
    <row r="556" spans="1:8" ht="15.75" x14ac:dyDescent="0.2">
      <c r="A556" s="280" t="s">
        <v>472</v>
      </c>
      <c r="B556" s="275"/>
      <c r="C556" s="197">
        <f>IF(AND(C550&gt;0,D550&gt;0)=TRUE,D550/C550-1,"")</f>
        <v>0.10393564256623233</v>
      </c>
      <c r="D556" s="197">
        <f>IF(AND(D550&gt;0,E550&gt;0)=TRUE,E550/D550-1,"")</f>
        <v>6.7174401402662731E-2</v>
      </c>
      <c r="E556" s="197">
        <f>IF(AND(E550&gt;0,F550&gt;0)=TRUE,F550/E550-1,"")</f>
        <v>0.15139224042032495</v>
      </c>
      <c r="F556" s="197">
        <f>IF(AND(F550&gt;0,G550&gt;0)=TRUE,G550/F550-1,"")</f>
        <v>0.26952747595760806</v>
      </c>
      <c r="G556" s="197">
        <f>IF(AND(G550&gt;0,H550&gt;0)=TRUE,H550/G550-1,"")</f>
        <v>-7.1888537641962014E-3</v>
      </c>
    </row>
    <row r="557" spans="1:8" ht="15.75" x14ac:dyDescent="0.2">
      <c r="A557" s="274" t="s">
        <v>473</v>
      </c>
      <c r="B557" s="275"/>
      <c r="C557" s="197">
        <f t="shared" ref="C557:G558" si="20">IF(AND(C551&gt;0,D551&gt;0)=TRUE,D551/C551-1,"")</f>
        <v>5.7714001316806707E-2</v>
      </c>
      <c r="D557" s="197">
        <f t="shared" si="20"/>
        <v>5.4696172616520267E-2</v>
      </c>
      <c r="E557" s="197">
        <f t="shared" si="20"/>
        <v>0.10475227954191402</v>
      </c>
      <c r="F557" s="197">
        <f t="shared" si="20"/>
        <v>0.14276024571728363</v>
      </c>
      <c r="G557" s="197">
        <f t="shared" si="20"/>
        <v>0.23731241624244248</v>
      </c>
    </row>
    <row r="558" spans="1:8" ht="15.75" x14ac:dyDescent="0.2">
      <c r="A558" s="280" t="s">
        <v>474</v>
      </c>
      <c r="B558" s="275"/>
      <c r="C558" s="197">
        <f t="shared" si="20"/>
        <v>4.3730174143846723E-2</v>
      </c>
      <c r="D558" s="197">
        <f t="shared" si="20"/>
        <v>1.1815785393084255E-2</v>
      </c>
      <c r="E558" s="197">
        <f t="shared" si="20"/>
        <v>4.220560289339792E-2</v>
      </c>
      <c r="F558" s="197">
        <f t="shared" si="20"/>
        <v>0.11096079757668442</v>
      </c>
      <c r="G558" s="197">
        <f t="shared" si="20"/>
        <v>-0.197612240576027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480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495</v>
      </c>
      <c r="D561" s="194" t="s">
        <v>496</v>
      </c>
      <c r="E561" s="194" t="s">
        <v>497</v>
      </c>
      <c r="F561" s="194" t="s">
        <v>498</v>
      </c>
      <c r="G561" s="191"/>
      <c r="H561" s="191"/>
    </row>
    <row r="562" spans="1:8" ht="15.75" x14ac:dyDescent="0.2">
      <c r="A562" s="280" t="s">
        <v>472</v>
      </c>
      <c r="B562" s="275"/>
      <c r="C562" s="195">
        <v>188.18</v>
      </c>
      <c r="D562" s="195">
        <v>223.18</v>
      </c>
      <c r="E562" s="195">
        <v>224.61</v>
      </c>
      <c r="F562" s="195"/>
      <c r="G562" s="191"/>
      <c r="H562" s="191"/>
    </row>
    <row r="563" spans="1:8" ht="15.75" x14ac:dyDescent="0.2">
      <c r="A563" s="274" t="s">
        <v>473</v>
      </c>
      <c r="B563" s="275"/>
      <c r="C563" s="196">
        <v>696061</v>
      </c>
      <c r="D563" s="196">
        <v>689679</v>
      </c>
      <c r="E563" s="196">
        <v>712423</v>
      </c>
      <c r="F563" s="196"/>
      <c r="G563" s="191"/>
      <c r="H563" s="191"/>
    </row>
    <row r="564" spans="1:8" ht="15.75" x14ac:dyDescent="0.2">
      <c r="A564" s="280" t="s">
        <v>474</v>
      </c>
      <c r="B564" s="275"/>
      <c r="C564" s="195">
        <v>270.36</v>
      </c>
      <c r="D564" s="195">
        <v>323.60000000000002</v>
      </c>
      <c r="E564" s="195">
        <v>315.27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475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481</v>
      </c>
      <c r="D567" s="194" t="s">
        <v>482</v>
      </c>
      <c r="E567" s="194" t="s">
        <v>483</v>
      </c>
      <c r="F567" s="191"/>
      <c r="G567" s="191"/>
    </row>
    <row r="568" spans="1:8" ht="15.75" x14ac:dyDescent="0.2">
      <c r="A568" s="280" t="s">
        <v>472</v>
      </c>
      <c r="B568" s="275"/>
      <c r="C568" s="197">
        <f>IF(AND(C562&gt;0,D562&gt;0)=TRUE,D562/C562-1,"")</f>
        <v>0.18599213518971203</v>
      </c>
      <c r="D568" s="197">
        <f>IF(AND(D562&gt;0,E562&gt;0)=TRUE,E562/D562-1,"")</f>
        <v>6.4073841742091631E-3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473</v>
      </c>
      <c r="B569" s="275"/>
      <c r="C569" s="197">
        <f t="shared" ref="C569:E570" si="21">IF(AND(C563&gt;0,D563&gt;0)=TRUE,D563/C563-1,"")</f>
        <v>-9.168736648081155E-3</v>
      </c>
      <c r="D569" s="197">
        <f t="shared" si="21"/>
        <v>3.29776606218255E-2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474</v>
      </c>
      <c r="B570" s="275"/>
      <c r="C570" s="197">
        <f t="shared" si="21"/>
        <v>0.19692262168959918</v>
      </c>
      <c r="D570" s="197">
        <f t="shared" si="21"/>
        <v>-2.574165636588388E-2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518</v>
      </c>
      <c r="B587" s="8"/>
      <c r="C587" s="8"/>
      <c r="D587" s="8"/>
      <c r="F587" s="217" t="s">
        <v>519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1009886</v>
      </c>
      <c r="E591" s="147">
        <v>288487</v>
      </c>
      <c r="F591" s="147">
        <v>49452</v>
      </c>
      <c r="G591" s="147">
        <v>737677</v>
      </c>
      <c r="H591" s="147">
        <v>296517</v>
      </c>
      <c r="I591" s="147">
        <v>5997</v>
      </c>
    </row>
    <row r="592" spans="1:9" x14ac:dyDescent="0.2">
      <c r="A592" s="233" t="s">
        <v>121</v>
      </c>
      <c r="B592" s="234"/>
      <c r="C592" s="234"/>
      <c r="D592" s="148">
        <v>1578167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0.6399107318807199</v>
      </c>
      <c r="E593" s="87">
        <f t="shared" si="22"/>
        <v>0.18279877858300167</v>
      </c>
      <c r="F593" s="87">
        <f t="shared" si="22"/>
        <v>3.1335086844421406E-2</v>
      </c>
      <c r="G593" s="87">
        <f t="shared" si="22"/>
        <v>0.46742645106633202</v>
      </c>
      <c r="H593" s="87">
        <f t="shared" si="22"/>
        <v>0.18788695999852995</v>
      </c>
      <c r="I593" s="87">
        <f t="shared" si="22"/>
        <v>3.7999780758310115E-3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520</v>
      </c>
      <c r="E595" s="86" t="s">
        <v>520</v>
      </c>
      <c r="F595" s="86" t="s">
        <v>520</v>
      </c>
      <c r="G595" s="86" t="s">
        <v>520</v>
      </c>
      <c r="H595" s="86" t="s">
        <v>520</v>
      </c>
      <c r="I595" s="86" t="s">
        <v>520</v>
      </c>
    </row>
    <row r="596" spans="1:9" x14ac:dyDescent="0.2">
      <c r="A596" s="233" t="s">
        <v>124</v>
      </c>
      <c r="B596" s="234"/>
      <c r="C596" s="234"/>
      <c r="D596" s="143">
        <v>2114548</v>
      </c>
      <c r="E596" s="144">
        <v>671254</v>
      </c>
      <c r="F596" s="144">
        <v>50301</v>
      </c>
      <c r="G596" s="144">
        <v>982179</v>
      </c>
      <c r="H596" s="144">
        <v>403084</v>
      </c>
      <c r="I596" s="144">
        <v>7730</v>
      </c>
    </row>
    <row r="597" spans="1:9" x14ac:dyDescent="0.2">
      <c r="A597" s="233" t="s">
        <v>125</v>
      </c>
      <c r="B597" s="234"/>
      <c r="C597" s="234"/>
      <c r="D597" s="143">
        <v>30461</v>
      </c>
      <c r="E597" s="144">
        <v>24814</v>
      </c>
      <c r="F597" s="144">
        <v>23</v>
      </c>
      <c r="G597" s="144">
        <v>1458</v>
      </c>
      <c r="H597" s="144">
        <v>3918</v>
      </c>
      <c r="I597" s="144">
        <v>147</v>
      </c>
    </row>
    <row r="598" spans="1:9" x14ac:dyDescent="0.2">
      <c r="A598" s="233" t="s">
        <v>126</v>
      </c>
      <c r="B598" s="234"/>
      <c r="C598" s="234"/>
      <c r="D598" s="141">
        <v>2.1</v>
      </c>
      <c r="E598" s="142">
        <v>2.2999999999999998</v>
      </c>
      <c r="F598" s="142">
        <v>1</v>
      </c>
      <c r="G598" s="142">
        <v>1.3</v>
      </c>
      <c r="H598" s="142">
        <v>1.4</v>
      </c>
      <c r="I598" s="142">
        <v>1.3</v>
      </c>
    </row>
    <row r="599" spans="1:9" x14ac:dyDescent="0.2">
      <c r="A599" s="233" t="s">
        <v>127</v>
      </c>
      <c r="B599" s="234"/>
      <c r="C599" s="234"/>
      <c r="D599" s="88">
        <v>51192.1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30007478401</v>
      </c>
      <c r="E601" s="151">
        <v>9762801995</v>
      </c>
      <c r="F601" s="151">
        <v>15761760560</v>
      </c>
      <c r="G601" s="151">
        <v>1804569019</v>
      </c>
      <c r="H601" s="151">
        <v>2326657229</v>
      </c>
      <c r="I601" s="151">
        <v>351689598</v>
      </c>
    </row>
    <row r="602" spans="1:9" x14ac:dyDescent="0.2">
      <c r="A602" s="233" t="s">
        <v>130</v>
      </c>
      <c r="B602" s="234"/>
      <c r="C602" s="234"/>
      <c r="D602" s="152">
        <v>14190.97</v>
      </c>
      <c r="E602" s="153">
        <v>14544.12</v>
      </c>
      <c r="F602" s="153">
        <v>313348.84999999998</v>
      </c>
      <c r="G602" s="153">
        <v>1837.31</v>
      </c>
      <c r="H602" s="153">
        <v>5772.14</v>
      </c>
      <c r="I602" s="153">
        <v>45496.71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9264592431</v>
      </c>
      <c r="E604" s="155">
        <v>5499071696</v>
      </c>
      <c r="F604" s="155">
        <v>269717418</v>
      </c>
      <c r="G604" s="155">
        <v>1746734300</v>
      </c>
      <c r="H604" s="155">
        <v>1490640781</v>
      </c>
      <c r="I604" s="155">
        <v>258428236</v>
      </c>
    </row>
    <row r="605" spans="1:9" x14ac:dyDescent="0.2">
      <c r="A605" s="233" t="s">
        <v>133</v>
      </c>
      <c r="B605" s="234"/>
      <c r="C605" s="234"/>
      <c r="D605" s="152">
        <v>4381.3599999999997</v>
      </c>
      <c r="E605" s="153">
        <v>8192.24</v>
      </c>
      <c r="F605" s="153">
        <v>5362.07</v>
      </c>
      <c r="G605" s="153">
        <v>1778.43</v>
      </c>
      <c r="H605" s="153">
        <v>3698.09</v>
      </c>
      <c r="I605" s="153">
        <v>33431.85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12014165291</v>
      </c>
      <c r="E607" s="157">
        <v>6928323009</v>
      </c>
      <c r="F607" s="157">
        <v>638060984</v>
      </c>
      <c r="G607" s="157">
        <v>1565901119</v>
      </c>
      <c r="H607" s="157">
        <v>2659339221</v>
      </c>
      <c r="I607" s="157">
        <v>222540958</v>
      </c>
    </row>
    <row r="608" spans="1:9" x14ac:dyDescent="0.2">
      <c r="A608" s="233" t="s">
        <v>112</v>
      </c>
      <c r="B608" s="234"/>
      <c r="C608" s="234"/>
      <c r="D608" s="158">
        <v>18027.54</v>
      </c>
      <c r="E608" s="159">
        <v>17382.689999999999</v>
      </c>
      <c r="F608" s="159">
        <v>73239.320000000007</v>
      </c>
      <c r="G608" s="159">
        <v>15046.47</v>
      </c>
      <c r="H608" s="159">
        <v>17410.55</v>
      </c>
      <c r="I608" s="159">
        <v>95429.23</v>
      </c>
    </row>
    <row r="609" spans="1:9" x14ac:dyDescent="0.2">
      <c r="A609" s="233" t="s">
        <v>135</v>
      </c>
      <c r="B609" s="234"/>
      <c r="C609" s="234"/>
      <c r="D609" s="143">
        <v>666434</v>
      </c>
      <c r="E609" s="144">
        <v>398576</v>
      </c>
      <c r="F609" s="144">
        <v>8712</v>
      </c>
      <c r="G609" s="144">
        <v>104071</v>
      </c>
      <c r="H609" s="144">
        <v>152743</v>
      </c>
      <c r="I609" s="144">
        <v>2332</v>
      </c>
    </row>
    <row r="610" spans="1:9" x14ac:dyDescent="0.2">
      <c r="A610" s="233" t="s">
        <v>113</v>
      </c>
      <c r="B610" s="234"/>
      <c r="C610" s="234"/>
      <c r="D610" s="87">
        <v>9.4000000000000004E-3</v>
      </c>
      <c r="E610" s="89">
        <v>5.5999999999999999E-3</v>
      </c>
      <c r="F610" s="89">
        <v>1E-4</v>
      </c>
      <c r="G610" s="89">
        <v>1.5E-3</v>
      </c>
      <c r="H610" s="89">
        <v>2.2000000000000001E-3</v>
      </c>
      <c r="I610" s="89">
        <v>0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0.99</v>
      </c>
      <c r="E612" s="142">
        <v>0.42</v>
      </c>
      <c r="F612" s="142">
        <v>7.0000000000000007E-2</v>
      </c>
      <c r="G612" s="142">
        <v>0.62</v>
      </c>
      <c r="H612" s="142">
        <v>0.2</v>
      </c>
      <c r="I612" s="142">
        <v>0</v>
      </c>
    </row>
    <row r="613" spans="1:9" x14ac:dyDescent="0.2">
      <c r="A613" s="233" t="s">
        <v>138</v>
      </c>
      <c r="B613" s="234"/>
      <c r="C613" s="234"/>
      <c r="D613" s="141">
        <v>0.55000000000000004</v>
      </c>
      <c r="E613" s="142">
        <v>0.4</v>
      </c>
      <c r="F613" s="142">
        <v>0.03</v>
      </c>
      <c r="G613" s="142">
        <v>0.22</v>
      </c>
      <c r="H613" s="142">
        <v>0.19</v>
      </c>
      <c r="I613" s="142">
        <v>0</v>
      </c>
    </row>
    <row r="614" spans="1:9" x14ac:dyDescent="0.2">
      <c r="A614" s="233" t="s">
        <v>139</v>
      </c>
      <c r="B614" s="234"/>
      <c r="C614" s="234"/>
      <c r="D614" s="141">
        <v>0.55000000000000004</v>
      </c>
      <c r="E614" s="142">
        <v>0.27</v>
      </c>
      <c r="F614" s="142">
        <v>0.02</v>
      </c>
      <c r="G614" s="142">
        <v>0.28999999999999998</v>
      </c>
      <c r="H614" s="142">
        <v>0.19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0.31</v>
      </c>
      <c r="E615" s="142">
        <v>0.23</v>
      </c>
      <c r="F615" s="142">
        <v>0.01</v>
      </c>
      <c r="G615" s="142">
        <v>0.05</v>
      </c>
      <c r="H615" s="142">
        <v>0.15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18.07</v>
      </c>
      <c r="E616" s="142">
        <v>11.51</v>
      </c>
      <c r="F616" s="142">
        <v>0.43</v>
      </c>
      <c r="G616" s="142">
        <v>4.6100000000000003</v>
      </c>
      <c r="H616" s="142">
        <v>6.44</v>
      </c>
      <c r="I616" s="142">
        <v>0.13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20.47</v>
      </c>
      <c r="E618" s="142">
        <v>12.83</v>
      </c>
      <c r="F618" s="142">
        <v>0.55000000000000004</v>
      </c>
      <c r="G618" s="142">
        <v>5.79</v>
      </c>
      <c r="H618" s="142">
        <v>7.16</v>
      </c>
      <c r="I618" s="142">
        <v>0.13</v>
      </c>
    </row>
    <row r="619" spans="1:9" x14ac:dyDescent="0.2">
      <c r="A619" s="263" t="s">
        <v>144</v>
      </c>
      <c r="B619" s="234"/>
      <c r="C619" s="234"/>
      <c r="D619" s="141">
        <v>19.48</v>
      </c>
      <c r="E619" s="142">
        <v>12.41</v>
      </c>
      <c r="F619" s="142">
        <v>0.48</v>
      </c>
      <c r="G619" s="142">
        <v>5.17</v>
      </c>
      <c r="H619" s="142">
        <v>6.96</v>
      </c>
      <c r="I619" s="142">
        <v>0.13</v>
      </c>
    </row>
    <row r="620" spans="1:9" x14ac:dyDescent="0.2">
      <c r="A620" s="263" t="s">
        <v>145</v>
      </c>
      <c r="B620" s="234"/>
      <c r="C620" s="234"/>
      <c r="D620" s="141">
        <v>18.940000000000001</v>
      </c>
      <c r="E620" s="142">
        <v>12.01</v>
      </c>
      <c r="F620" s="142">
        <v>0.46</v>
      </c>
      <c r="G620" s="142">
        <v>4.95</v>
      </c>
      <c r="H620" s="142">
        <v>6.77</v>
      </c>
      <c r="I620" s="142">
        <v>0.13</v>
      </c>
    </row>
    <row r="621" spans="1:9" x14ac:dyDescent="0.2">
      <c r="A621" s="263" t="s">
        <v>146</v>
      </c>
      <c r="B621" s="234"/>
      <c r="C621" s="234"/>
      <c r="D621" s="141">
        <v>18.39</v>
      </c>
      <c r="E621" s="142">
        <v>11.74</v>
      </c>
      <c r="F621" s="142">
        <v>0.44</v>
      </c>
      <c r="G621" s="142">
        <v>4.66</v>
      </c>
      <c r="H621" s="142">
        <v>6.59</v>
      </c>
      <c r="I621" s="142">
        <v>0.13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999925</v>
      </c>
      <c r="E623" s="144">
        <v>276638</v>
      </c>
      <c r="F623" s="144">
        <v>49196</v>
      </c>
      <c r="G623" s="144">
        <v>730917</v>
      </c>
      <c r="H623" s="144">
        <v>292518</v>
      </c>
      <c r="I623" s="144">
        <v>4555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0.66020000000000001</v>
      </c>
      <c r="E625" s="89">
        <v>0.3085</v>
      </c>
      <c r="F625" s="89">
        <v>0.80920000000000003</v>
      </c>
      <c r="G625" s="89">
        <v>0.8347</v>
      </c>
      <c r="H625" s="89">
        <v>0.68799999999999994</v>
      </c>
      <c r="I625" s="89">
        <v>0.69330000000000003</v>
      </c>
    </row>
    <row r="626" spans="1:9" x14ac:dyDescent="0.2">
      <c r="A626" s="233" t="s">
        <v>150</v>
      </c>
      <c r="B626" s="234"/>
      <c r="C626" s="234"/>
      <c r="D626" s="87">
        <v>6.0000000000000001E-3</v>
      </c>
      <c r="E626" s="89">
        <v>2.64E-2</v>
      </c>
      <c r="F626" s="89">
        <v>0</v>
      </c>
      <c r="G626" s="89">
        <v>5.0000000000000001E-4</v>
      </c>
      <c r="H626" s="89">
        <v>0</v>
      </c>
      <c r="I626" s="89">
        <v>6.9999999999999999E-4</v>
      </c>
    </row>
    <row r="627" spans="1:9" x14ac:dyDescent="0.2">
      <c r="A627" s="233" t="s">
        <v>151</v>
      </c>
      <c r="B627" s="234"/>
      <c r="C627" s="234"/>
      <c r="D627" s="87">
        <v>2.2000000000000001E-3</v>
      </c>
      <c r="E627" s="89">
        <v>9.4999999999999998E-3</v>
      </c>
      <c r="F627" s="89">
        <v>0</v>
      </c>
      <c r="G627" s="89">
        <v>2.0000000000000001E-4</v>
      </c>
      <c r="H627" s="89">
        <v>2.0000000000000001E-4</v>
      </c>
      <c r="I627" s="89">
        <v>2.0000000000000001E-4</v>
      </c>
    </row>
    <row r="628" spans="1:9" x14ac:dyDescent="0.2">
      <c r="A628" s="233" t="s">
        <v>152</v>
      </c>
      <c r="B628" s="234"/>
      <c r="C628" s="234"/>
      <c r="D628" s="87">
        <v>1.6999999999999999E-3</v>
      </c>
      <c r="E628" s="89">
        <v>6.6E-3</v>
      </c>
      <c r="F628" s="89">
        <v>0</v>
      </c>
      <c r="G628" s="89">
        <v>1E-4</v>
      </c>
      <c r="H628" s="89">
        <v>2.2000000000000001E-3</v>
      </c>
      <c r="I628" s="89">
        <v>4.0000000000000002E-4</v>
      </c>
    </row>
    <row r="629" spans="1:9" x14ac:dyDescent="0.2">
      <c r="A629" s="233" t="s">
        <v>153</v>
      </c>
      <c r="B629" s="234"/>
      <c r="C629" s="234"/>
      <c r="D629" s="87">
        <v>6.1699999999999998E-2</v>
      </c>
      <c r="E629" s="89">
        <v>3.61E-2</v>
      </c>
      <c r="F629" s="89">
        <v>3.15E-2</v>
      </c>
      <c r="G629" s="89">
        <v>7.4800000000000005E-2</v>
      </c>
      <c r="H629" s="89">
        <v>2.2599999999999999E-2</v>
      </c>
      <c r="I629" s="89">
        <v>0.15740000000000001</v>
      </c>
    </row>
    <row r="630" spans="1:9" x14ac:dyDescent="0.2">
      <c r="A630" s="233" t="s">
        <v>154</v>
      </c>
      <c r="B630" s="234"/>
      <c r="C630" s="234"/>
      <c r="D630" s="87">
        <v>1.6400000000000001E-2</v>
      </c>
      <c r="E630" s="89">
        <v>2.7199999999999998E-2</v>
      </c>
      <c r="F630" s="89">
        <v>2.0899999999999998E-2</v>
      </c>
      <c r="G630" s="89">
        <v>1.15E-2</v>
      </c>
      <c r="H630" s="89">
        <v>1.15E-2</v>
      </c>
      <c r="I630" s="89">
        <v>2.8999999999999998E-3</v>
      </c>
    </row>
    <row r="631" spans="1:9" x14ac:dyDescent="0.2">
      <c r="A631" s="233" t="s">
        <v>155</v>
      </c>
      <c r="B631" s="234"/>
      <c r="C631" s="234"/>
      <c r="D631" s="87">
        <v>7.9000000000000008E-3</v>
      </c>
      <c r="E631" s="89">
        <v>2.24E-2</v>
      </c>
      <c r="F631" s="89">
        <v>8.2000000000000007E-3</v>
      </c>
      <c r="G631" s="89">
        <v>1.8E-3</v>
      </c>
      <c r="H631" s="89">
        <v>7.4999999999999997E-3</v>
      </c>
      <c r="I631" s="89">
        <v>3.5000000000000001E-3</v>
      </c>
    </row>
    <row r="632" spans="1:9" x14ac:dyDescent="0.2">
      <c r="A632" s="233" t="s">
        <v>156</v>
      </c>
      <c r="B632" s="234"/>
      <c r="C632" s="234"/>
      <c r="D632" s="87">
        <v>8.2000000000000007E-3</v>
      </c>
      <c r="E632" s="89">
        <v>1.54E-2</v>
      </c>
      <c r="F632" s="89">
        <v>5.4000000000000003E-3</v>
      </c>
      <c r="G632" s="89">
        <v>5.3E-3</v>
      </c>
      <c r="H632" s="89">
        <v>7.1000000000000004E-3</v>
      </c>
      <c r="I632" s="89">
        <v>1.5E-3</v>
      </c>
    </row>
    <row r="633" spans="1:9" x14ac:dyDescent="0.2">
      <c r="A633" s="233" t="s">
        <v>157</v>
      </c>
      <c r="B633" s="234"/>
      <c r="C633" s="234"/>
      <c r="D633" s="87">
        <v>4.7000000000000002E-3</v>
      </c>
      <c r="E633" s="89">
        <v>1.29E-2</v>
      </c>
      <c r="F633" s="89">
        <v>3.3999999999999998E-3</v>
      </c>
      <c r="G633" s="89">
        <v>8.0000000000000004E-4</v>
      </c>
      <c r="H633" s="89">
        <v>5.7999999999999996E-3</v>
      </c>
      <c r="I633" s="89">
        <v>2.8999999999999998E-3</v>
      </c>
    </row>
    <row r="634" spans="1:9" x14ac:dyDescent="0.2">
      <c r="A634" s="233" t="s">
        <v>158</v>
      </c>
      <c r="B634" s="234"/>
      <c r="C634" s="234"/>
      <c r="D634" s="87">
        <v>0.23100000000000001</v>
      </c>
      <c r="E634" s="89">
        <v>0.53500000000000003</v>
      </c>
      <c r="F634" s="89">
        <v>0.1215</v>
      </c>
      <c r="G634" s="89">
        <v>7.0199999999999999E-2</v>
      </c>
      <c r="H634" s="89">
        <v>0.255</v>
      </c>
      <c r="I634" s="89">
        <v>0.13719999999999999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0.33979999999999999</v>
      </c>
      <c r="E636" s="89">
        <v>0.6915</v>
      </c>
      <c r="F636" s="89">
        <v>0.1908</v>
      </c>
      <c r="G636" s="89">
        <v>0.1653</v>
      </c>
      <c r="H636" s="89">
        <v>0.312</v>
      </c>
      <c r="I636" s="89">
        <v>0.30669999999999997</v>
      </c>
    </row>
    <row r="637" spans="1:9" x14ac:dyDescent="0.2">
      <c r="A637" s="233" t="s">
        <v>160</v>
      </c>
      <c r="B637" s="234"/>
      <c r="C637" s="234"/>
      <c r="D637" s="87">
        <v>0.33379999999999999</v>
      </c>
      <c r="E637" s="89">
        <v>0.66510000000000002</v>
      </c>
      <c r="F637" s="89">
        <v>0.1908</v>
      </c>
      <c r="G637" s="89">
        <v>0.1648</v>
      </c>
      <c r="H637" s="89">
        <v>0.312</v>
      </c>
      <c r="I637" s="89">
        <v>0.30599999999999999</v>
      </c>
    </row>
    <row r="638" spans="1:9" x14ac:dyDescent="0.2">
      <c r="A638" s="233" t="s">
        <v>161</v>
      </c>
      <c r="B638" s="234"/>
      <c r="C638" s="234"/>
      <c r="D638" s="87">
        <v>0.33160000000000001</v>
      </c>
      <c r="E638" s="89">
        <v>0.65559999999999996</v>
      </c>
      <c r="F638" s="89">
        <v>0.1908</v>
      </c>
      <c r="G638" s="89">
        <v>0.1646</v>
      </c>
      <c r="H638" s="89">
        <v>0.31180000000000002</v>
      </c>
      <c r="I638" s="89">
        <v>0.30580000000000002</v>
      </c>
    </row>
    <row r="639" spans="1:9" x14ac:dyDescent="0.2">
      <c r="A639" s="233" t="s">
        <v>162</v>
      </c>
      <c r="B639" s="234"/>
      <c r="C639" s="234"/>
      <c r="D639" s="87">
        <v>0.32990000000000003</v>
      </c>
      <c r="E639" s="89">
        <v>0.64900000000000002</v>
      </c>
      <c r="F639" s="89">
        <v>0.1908</v>
      </c>
      <c r="G639" s="89">
        <v>0.16450000000000001</v>
      </c>
      <c r="H639" s="89">
        <v>0.30959999999999999</v>
      </c>
      <c r="I639" s="89">
        <v>0.3054</v>
      </c>
    </row>
    <row r="640" spans="1:9" x14ac:dyDescent="0.2">
      <c r="A640" s="233" t="s">
        <v>163</v>
      </c>
      <c r="B640" s="234"/>
      <c r="C640" s="234"/>
      <c r="D640" s="87">
        <v>0.26829999999999998</v>
      </c>
      <c r="E640" s="89">
        <v>0.6129</v>
      </c>
      <c r="F640" s="89">
        <v>0.1593</v>
      </c>
      <c r="G640" s="89">
        <v>8.9700000000000002E-2</v>
      </c>
      <c r="H640" s="89">
        <v>0.28699999999999998</v>
      </c>
      <c r="I640" s="89">
        <v>0.14799999999999999</v>
      </c>
    </row>
    <row r="641" spans="1:9" x14ac:dyDescent="0.2">
      <c r="A641" s="233" t="s">
        <v>164</v>
      </c>
      <c r="B641" s="234"/>
      <c r="C641" s="234"/>
      <c r="D641" s="87">
        <v>0.25180000000000002</v>
      </c>
      <c r="E641" s="89">
        <v>0.5857</v>
      </c>
      <c r="F641" s="89">
        <v>0.1384</v>
      </c>
      <c r="G641" s="89">
        <v>7.8200000000000006E-2</v>
      </c>
      <c r="H641" s="89">
        <v>0.27550000000000002</v>
      </c>
      <c r="I641" s="89">
        <v>0.14510000000000001</v>
      </c>
    </row>
    <row r="642" spans="1:9" x14ac:dyDescent="0.2">
      <c r="A642" s="233" t="s">
        <v>165</v>
      </c>
      <c r="B642" s="234"/>
      <c r="C642" s="234"/>
      <c r="D642" s="87">
        <v>0.24399999999999999</v>
      </c>
      <c r="E642" s="89">
        <v>0.56330000000000002</v>
      </c>
      <c r="F642" s="89">
        <v>0.13020000000000001</v>
      </c>
      <c r="G642" s="89">
        <v>7.6399999999999996E-2</v>
      </c>
      <c r="H642" s="89">
        <v>0.26800000000000002</v>
      </c>
      <c r="I642" s="89">
        <v>0.1416</v>
      </c>
    </row>
    <row r="643" spans="1:9" x14ac:dyDescent="0.2">
      <c r="A643" s="233" t="s">
        <v>166</v>
      </c>
      <c r="B643" s="234"/>
      <c r="C643" s="234"/>
      <c r="D643" s="87">
        <v>0.23569999999999999</v>
      </c>
      <c r="E643" s="89">
        <v>0.54790000000000005</v>
      </c>
      <c r="F643" s="89">
        <v>0.1249</v>
      </c>
      <c r="G643" s="89">
        <v>7.1099999999999997E-2</v>
      </c>
      <c r="H643" s="89">
        <v>0.26090000000000002</v>
      </c>
      <c r="I643" s="89">
        <v>0.1401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518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518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5.0043564022918888E-2</v>
      </c>
      <c r="C772" s="96">
        <f t="shared" ref="C772:C779" si="24">-D68/$B$58</f>
        <v>-4.922896537874788E-2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8.6146640711794023E-2</v>
      </c>
      <c r="C773" s="96">
        <f t="shared" si="24"/>
        <v>-7.5834599227183955E-2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2.7444524698695672E-2</v>
      </c>
      <c r="C774" s="96">
        <f t="shared" si="24"/>
        <v>-2.5502767692013695E-2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5.6655902520235404E-2</v>
      </c>
      <c r="C775" s="96">
        <f t="shared" si="24"/>
        <v>-5.6685862907744682E-2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8.0957015751066425E-2</v>
      </c>
      <c r="C776" s="96">
        <f t="shared" si="24"/>
        <v>-8.8808256758901472E-2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6.6103951208294334E-2</v>
      </c>
      <c r="C777" s="96">
        <f t="shared" si="24"/>
        <v>-7.2738152691090588E-2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6.5400286971927929E-2</v>
      </c>
      <c r="C778" s="96">
        <f t="shared" si="24"/>
        <v>-6.9976128858816933E-2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5.9798504247897108E-2</v>
      </c>
      <c r="C779" s="96">
        <f t="shared" si="24"/>
        <v>-6.8674876352671013E-2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29.62</v>
      </c>
      <c r="D785" s="97">
        <v>28.41</v>
      </c>
      <c r="E785" s="97">
        <v>30.27</v>
      </c>
      <c r="F785" s="97">
        <v>31.73</v>
      </c>
      <c r="G785" s="94">
        <v>8.9</v>
      </c>
      <c r="H785" s="97">
        <v>9.6300000000000008</v>
      </c>
      <c r="I785" s="97">
        <v>7.04</v>
      </c>
      <c r="J785" s="97">
        <v>8.5</v>
      </c>
      <c r="K785" s="94">
        <v>5.83</v>
      </c>
      <c r="L785" s="94">
        <v>7.69</v>
      </c>
      <c r="M785" s="94">
        <v>7.77</v>
      </c>
      <c r="N785" s="97">
        <v>10.36</v>
      </c>
      <c r="O785" s="94">
        <v>1.78</v>
      </c>
      <c r="P785" s="94">
        <v>0.73</v>
      </c>
      <c r="Q785" s="94">
        <v>2.5099999999999998</v>
      </c>
      <c r="R785" s="97">
        <v>1.86</v>
      </c>
      <c r="W785" s="93"/>
    </row>
    <row r="786" spans="1:23" x14ac:dyDescent="0.2">
      <c r="A786" s="94"/>
      <c r="B786" s="94" t="s">
        <v>225</v>
      </c>
      <c r="C786" s="94">
        <v>31.49</v>
      </c>
      <c r="D786" s="97">
        <v>32.46</v>
      </c>
      <c r="E786" s="97">
        <v>32.380000000000003</v>
      </c>
      <c r="F786" s="97">
        <v>46.38</v>
      </c>
      <c r="G786" s="94">
        <v>7.28</v>
      </c>
      <c r="H786" s="97">
        <v>8.82</v>
      </c>
      <c r="I786" s="97">
        <v>8.9</v>
      </c>
      <c r="J786" s="97">
        <v>13.19</v>
      </c>
      <c r="K786" s="94">
        <v>10.6</v>
      </c>
      <c r="L786" s="94">
        <v>11.49</v>
      </c>
      <c r="M786" s="94">
        <v>10.44</v>
      </c>
      <c r="N786" s="97">
        <v>14.89</v>
      </c>
      <c r="O786" s="94">
        <v>1.54</v>
      </c>
      <c r="P786" s="94">
        <v>2.19</v>
      </c>
      <c r="Q786" s="94">
        <v>2.4300000000000002</v>
      </c>
      <c r="R786" s="97">
        <v>1.7</v>
      </c>
      <c r="W786" s="93"/>
    </row>
    <row r="787" spans="1:23" x14ac:dyDescent="0.2">
      <c r="A787" s="94"/>
      <c r="B787" s="94" t="s">
        <v>226</v>
      </c>
      <c r="C787" s="94">
        <v>37.07</v>
      </c>
      <c r="D787" s="97">
        <v>32.94</v>
      </c>
      <c r="E787" s="97">
        <v>33.43</v>
      </c>
      <c r="F787" s="97">
        <v>45.17</v>
      </c>
      <c r="G787" s="94">
        <v>8.9</v>
      </c>
      <c r="H787" s="97">
        <v>9.07</v>
      </c>
      <c r="I787" s="97">
        <v>7.93</v>
      </c>
      <c r="J787" s="97">
        <v>14.25</v>
      </c>
      <c r="K787" s="94">
        <v>9.7100000000000009</v>
      </c>
      <c r="L787" s="94">
        <v>10.199999999999999</v>
      </c>
      <c r="M787" s="94">
        <v>9.8699999999999992</v>
      </c>
      <c r="N787" s="97">
        <v>14.97</v>
      </c>
      <c r="O787" s="94">
        <v>2.75</v>
      </c>
      <c r="P787" s="94">
        <v>2.5099999999999998</v>
      </c>
      <c r="Q787" s="94">
        <v>2.67</v>
      </c>
      <c r="R787" s="97">
        <v>2.99</v>
      </c>
      <c r="W787" s="93"/>
    </row>
    <row r="788" spans="1:23" x14ac:dyDescent="0.2">
      <c r="A788" s="94"/>
      <c r="B788" s="94" t="s">
        <v>227</v>
      </c>
      <c r="C788" s="94">
        <v>29.06</v>
      </c>
      <c r="D788" s="97">
        <v>20.32</v>
      </c>
      <c r="E788" s="97">
        <v>30.84</v>
      </c>
      <c r="F788" s="97">
        <v>46.87</v>
      </c>
      <c r="G788" s="94">
        <v>7.61</v>
      </c>
      <c r="H788" s="97">
        <v>5.0199999999999996</v>
      </c>
      <c r="I788" s="97">
        <v>6.56</v>
      </c>
      <c r="J788" s="97">
        <v>10.6</v>
      </c>
      <c r="K788" s="94">
        <v>7.45</v>
      </c>
      <c r="L788" s="94">
        <v>5.5</v>
      </c>
      <c r="M788" s="94">
        <v>9.31</v>
      </c>
      <c r="N788" s="97">
        <v>15.38</v>
      </c>
      <c r="O788" s="94">
        <v>1.46</v>
      </c>
      <c r="P788" s="94">
        <v>1.78</v>
      </c>
      <c r="Q788" s="94">
        <v>2.35</v>
      </c>
      <c r="R788" s="97">
        <v>3.56</v>
      </c>
      <c r="W788" s="93"/>
    </row>
    <row r="789" spans="1:23" x14ac:dyDescent="0.2">
      <c r="A789" s="94"/>
      <c r="B789" s="94" t="s">
        <v>228</v>
      </c>
      <c r="C789" s="94">
        <v>36.99</v>
      </c>
      <c r="D789" s="97">
        <v>23.63</v>
      </c>
      <c r="E789" s="97">
        <v>31.65</v>
      </c>
      <c r="F789" s="97">
        <v>64.19</v>
      </c>
      <c r="G789" s="94">
        <v>8.66</v>
      </c>
      <c r="H789" s="97">
        <v>8.09</v>
      </c>
      <c r="I789" s="97">
        <v>8.26</v>
      </c>
      <c r="J789" s="97">
        <v>19.59</v>
      </c>
      <c r="K789" s="94">
        <v>11.01</v>
      </c>
      <c r="L789" s="94">
        <v>4.13</v>
      </c>
      <c r="M789" s="94">
        <v>9.5500000000000007</v>
      </c>
      <c r="N789" s="97">
        <v>20.399999999999999</v>
      </c>
      <c r="O789" s="94">
        <v>1.54</v>
      </c>
      <c r="P789" s="94">
        <v>1.46</v>
      </c>
      <c r="Q789" s="94">
        <v>1.54</v>
      </c>
      <c r="R789" s="97">
        <v>4.05</v>
      </c>
      <c r="W789" s="93"/>
    </row>
    <row r="790" spans="1:23" x14ac:dyDescent="0.2">
      <c r="A790" s="94"/>
      <c r="B790" s="94" t="s">
        <v>229</v>
      </c>
      <c r="C790" s="94">
        <v>33.35</v>
      </c>
      <c r="D790" s="97">
        <v>25.33</v>
      </c>
      <c r="E790" s="97">
        <v>37.4</v>
      </c>
      <c r="F790" s="97">
        <v>53.26</v>
      </c>
      <c r="G790" s="94">
        <v>8.42</v>
      </c>
      <c r="H790" s="97">
        <v>5.67</v>
      </c>
      <c r="I790" s="97">
        <v>7.85</v>
      </c>
      <c r="J790" s="97">
        <v>13.52</v>
      </c>
      <c r="K790" s="94">
        <v>9.39</v>
      </c>
      <c r="L790" s="94">
        <v>6.39</v>
      </c>
      <c r="M790" s="94">
        <v>14.08</v>
      </c>
      <c r="N790" s="97">
        <v>16.59</v>
      </c>
      <c r="O790" s="94">
        <v>1.1299999999999999</v>
      </c>
      <c r="P790" s="94">
        <v>1.38</v>
      </c>
      <c r="Q790" s="94">
        <v>1.62</v>
      </c>
      <c r="R790" s="97">
        <v>3.97</v>
      </c>
      <c r="W790" s="93"/>
    </row>
    <row r="791" spans="1:23" x14ac:dyDescent="0.2">
      <c r="A791" s="94"/>
      <c r="B791" s="94" t="s">
        <v>230</v>
      </c>
      <c r="C791" s="94">
        <v>29.79</v>
      </c>
      <c r="D791" s="97">
        <v>25.17</v>
      </c>
      <c r="E791" s="97">
        <v>36.26</v>
      </c>
      <c r="F791" s="97">
        <v>43.06</v>
      </c>
      <c r="G791" s="94">
        <v>7.37</v>
      </c>
      <c r="H791" s="97">
        <v>6.8</v>
      </c>
      <c r="I791" s="97">
        <v>9.39</v>
      </c>
      <c r="J791" s="97">
        <v>11.9</v>
      </c>
      <c r="K791" s="94">
        <v>8.9</v>
      </c>
      <c r="L791" s="94">
        <v>6.07</v>
      </c>
      <c r="M791" s="94">
        <v>11.25</v>
      </c>
      <c r="N791" s="97">
        <v>11.49</v>
      </c>
      <c r="O791" s="94">
        <v>1.38</v>
      </c>
      <c r="P791" s="94">
        <v>1.62</v>
      </c>
      <c r="Q791" s="94">
        <v>2.75</v>
      </c>
      <c r="R791" s="97">
        <v>2.67</v>
      </c>
      <c r="W791" s="93"/>
    </row>
    <row r="792" spans="1:23" x14ac:dyDescent="0.2">
      <c r="A792" s="94"/>
      <c r="B792" s="94" t="s">
        <v>231</v>
      </c>
      <c r="C792" s="94">
        <v>32.94</v>
      </c>
      <c r="D792" s="97">
        <v>26.79</v>
      </c>
      <c r="E792" s="97">
        <v>40.71</v>
      </c>
      <c r="F792" s="97">
        <v>70.66</v>
      </c>
      <c r="G792" s="94">
        <v>8.42</v>
      </c>
      <c r="H792" s="97">
        <v>6.39</v>
      </c>
      <c r="I792" s="97">
        <v>10.77</v>
      </c>
      <c r="J792" s="97">
        <v>17.809999999999999</v>
      </c>
      <c r="K792" s="94">
        <v>8.09</v>
      </c>
      <c r="L792" s="94">
        <v>7.37</v>
      </c>
      <c r="M792" s="94">
        <v>13.92</v>
      </c>
      <c r="N792" s="97">
        <v>25.17</v>
      </c>
      <c r="O792" s="94">
        <v>2.27</v>
      </c>
      <c r="P792" s="94">
        <v>2.59</v>
      </c>
      <c r="Q792" s="94">
        <v>1.94</v>
      </c>
      <c r="R792" s="97">
        <v>4.6100000000000003</v>
      </c>
      <c r="W792" s="93"/>
    </row>
    <row r="793" spans="1:23" x14ac:dyDescent="0.2">
      <c r="A793" s="94"/>
      <c r="B793" s="94" t="s">
        <v>232</v>
      </c>
      <c r="C793" s="94">
        <v>26.47</v>
      </c>
      <c r="D793" s="97">
        <v>30.19</v>
      </c>
      <c r="E793" s="97">
        <v>34.64</v>
      </c>
      <c r="F793" s="97">
        <v>93.41</v>
      </c>
      <c r="G793" s="94">
        <v>5.0999999999999996</v>
      </c>
      <c r="H793" s="97">
        <v>6.72</v>
      </c>
      <c r="I793" s="97">
        <v>7.53</v>
      </c>
      <c r="J793" s="97">
        <v>22.5</v>
      </c>
      <c r="K793" s="94">
        <v>10.44</v>
      </c>
      <c r="L793" s="94">
        <v>8.18</v>
      </c>
      <c r="M793" s="94">
        <v>11.17</v>
      </c>
      <c r="N793" s="97">
        <v>32.78</v>
      </c>
      <c r="O793" s="94">
        <v>1.21</v>
      </c>
      <c r="P793" s="94">
        <v>2.99</v>
      </c>
      <c r="Q793" s="94">
        <v>2.27</v>
      </c>
      <c r="R793" s="97">
        <v>6.07</v>
      </c>
      <c r="W793" s="93"/>
    </row>
    <row r="794" spans="1:23" x14ac:dyDescent="0.2">
      <c r="A794" s="94"/>
      <c r="B794" s="94" t="s">
        <v>233</v>
      </c>
      <c r="C794" s="94">
        <v>31.89</v>
      </c>
      <c r="D794" s="97">
        <v>32.21</v>
      </c>
      <c r="E794" s="97">
        <v>39.26</v>
      </c>
      <c r="F794" s="97">
        <v>109.6</v>
      </c>
      <c r="G794" s="94">
        <v>6.88</v>
      </c>
      <c r="H794" s="97">
        <v>5.99</v>
      </c>
      <c r="I794" s="97">
        <v>12.22</v>
      </c>
      <c r="J794" s="97">
        <v>22.91</v>
      </c>
      <c r="K794" s="94">
        <v>10.36</v>
      </c>
      <c r="L794" s="94">
        <v>10.52</v>
      </c>
      <c r="M794" s="94">
        <v>10.119999999999999</v>
      </c>
      <c r="N794" s="97">
        <v>28.9</v>
      </c>
      <c r="O794" s="94">
        <v>1.7</v>
      </c>
      <c r="P794" s="94">
        <v>2.75</v>
      </c>
      <c r="Q794" s="94">
        <v>2.67</v>
      </c>
      <c r="R794" s="97">
        <v>7.12</v>
      </c>
      <c r="W794" s="93"/>
    </row>
    <row r="795" spans="1:23" x14ac:dyDescent="0.2">
      <c r="A795" s="94"/>
      <c r="B795" s="94" t="s">
        <v>234</v>
      </c>
      <c r="C795" s="94">
        <v>33.11</v>
      </c>
      <c r="D795" s="97">
        <v>33.590000000000003</v>
      </c>
      <c r="E795" s="97">
        <v>34.159999999999997</v>
      </c>
      <c r="F795" s="97">
        <v>79.400000000000006</v>
      </c>
      <c r="G795" s="94">
        <v>7.77</v>
      </c>
      <c r="H795" s="97">
        <v>9.9600000000000009</v>
      </c>
      <c r="I795" s="97">
        <v>9.07</v>
      </c>
      <c r="J795" s="97">
        <v>18.7</v>
      </c>
      <c r="K795" s="94">
        <v>11.74</v>
      </c>
      <c r="L795" s="94">
        <v>8.98</v>
      </c>
      <c r="M795" s="94">
        <v>9.7899999999999991</v>
      </c>
      <c r="N795" s="97">
        <v>21.45</v>
      </c>
      <c r="O795" s="94">
        <v>1.54</v>
      </c>
      <c r="P795" s="94">
        <v>2.19</v>
      </c>
      <c r="Q795" s="94">
        <v>2.1</v>
      </c>
      <c r="R795" s="97">
        <v>5.42</v>
      </c>
      <c r="W795" s="93"/>
    </row>
    <row r="796" spans="1:23" x14ac:dyDescent="0.2">
      <c r="A796" s="94"/>
      <c r="B796" s="94" t="s">
        <v>235</v>
      </c>
      <c r="C796" s="94">
        <v>23.96</v>
      </c>
      <c r="D796" s="97">
        <v>26.06</v>
      </c>
      <c r="E796" s="97">
        <v>29.54</v>
      </c>
      <c r="F796" s="97"/>
      <c r="G796" s="94">
        <v>6.96</v>
      </c>
      <c r="H796" s="97">
        <v>6.72</v>
      </c>
      <c r="I796" s="97">
        <v>6.72</v>
      </c>
      <c r="J796" s="97"/>
      <c r="K796" s="94">
        <v>5.83</v>
      </c>
      <c r="L796" s="94">
        <v>8.58</v>
      </c>
      <c r="M796" s="94">
        <v>7.53</v>
      </c>
      <c r="N796" s="97"/>
      <c r="O796" s="94">
        <v>0.97</v>
      </c>
      <c r="P796" s="94">
        <v>1.46</v>
      </c>
      <c r="Q796" s="94">
        <v>1.86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0.24</v>
      </c>
      <c r="D801" s="97">
        <v>0.08</v>
      </c>
      <c r="E801" s="97">
        <v>0.16</v>
      </c>
      <c r="F801" s="97">
        <v>0.24</v>
      </c>
      <c r="G801" s="94">
        <v>3.72</v>
      </c>
      <c r="H801" s="97">
        <v>3.97</v>
      </c>
      <c r="I801" s="97">
        <v>4.53</v>
      </c>
      <c r="J801" s="97">
        <v>3.4</v>
      </c>
      <c r="K801" s="94">
        <v>0.81</v>
      </c>
      <c r="L801" s="94">
        <v>0.49</v>
      </c>
      <c r="M801" s="94">
        <v>1.05</v>
      </c>
      <c r="N801" s="97">
        <v>0.49</v>
      </c>
      <c r="O801" s="94">
        <v>8.34</v>
      </c>
      <c r="P801" s="94">
        <v>5.83</v>
      </c>
      <c r="Q801" s="94">
        <v>7.2</v>
      </c>
      <c r="R801" s="97">
        <v>6.88</v>
      </c>
    </row>
    <row r="802" spans="1:18" x14ac:dyDescent="0.2">
      <c r="A802" s="94"/>
      <c r="B802" s="94" t="s">
        <v>225</v>
      </c>
      <c r="C802" s="94">
        <v>0.16</v>
      </c>
      <c r="D802" s="97">
        <v>0</v>
      </c>
      <c r="E802" s="97">
        <v>0.08</v>
      </c>
      <c r="F802" s="97">
        <v>0.16</v>
      </c>
      <c r="G802" s="94">
        <v>3.8</v>
      </c>
      <c r="H802" s="97">
        <v>3.8</v>
      </c>
      <c r="I802" s="97">
        <v>3.56</v>
      </c>
      <c r="J802" s="97">
        <v>4.6100000000000003</v>
      </c>
      <c r="K802" s="94">
        <v>0.49</v>
      </c>
      <c r="L802" s="94">
        <v>0.73</v>
      </c>
      <c r="M802" s="94">
        <v>0.65</v>
      </c>
      <c r="N802" s="97">
        <v>0.16</v>
      </c>
      <c r="O802" s="94">
        <v>7.61</v>
      </c>
      <c r="P802" s="94">
        <v>5.42</v>
      </c>
      <c r="Q802" s="94">
        <v>6.31</v>
      </c>
      <c r="R802" s="97">
        <v>11.66</v>
      </c>
    </row>
    <row r="803" spans="1:18" x14ac:dyDescent="0.2">
      <c r="A803" s="94"/>
      <c r="B803" s="94" t="s">
        <v>226</v>
      </c>
      <c r="C803" s="94">
        <v>0.24</v>
      </c>
      <c r="D803" s="97">
        <v>0.24</v>
      </c>
      <c r="E803" s="97">
        <v>0.32</v>
      </c>
      <c r="F803" s="97">
        <v>0.08</v>
      </c>
      <c r="G803" s="94">
        <v>3.56</v>
      </c>
      <c r="H803" s="97">
        <v>2.67</v>
      </c>
      <c r="I803" s="97">
        <v>5.34</v>
      </c>
      <c r="J803" s="97">
        <v>5.42</v>
      </c>
      <c r="K803" s="94">
        <v>1.3</v>
      </c>
      <c r="L803" s="94">
        <v>0.81</v>
      </c>
      <c r="M803" s="94">
        <v>0.24</v>
      </c>
      <c r="N803" s="97">
        <v>0.24</v>
      </c>
      <c r="O803" s="94">
        <v>10.6</v>
      </c>
      <c r="P803" s="94">
        <v>7.45</v>
      </c>
      <c r="Q803" s="94">
        <v>7.04</v>
      </c>
      <c r="R803" s="97">
        <v>7.2</v>
      </c>
    </row>
    <row r="804" spans="1:18" x14ac:dyDescent="0.2">
      <c r="A804" s="94"/>
      <c r="B804" s="94" t="s">
        <v>227</v>
      </c>
      <c r="C804" s="94">
        <v>0.08</v>
      </c>
      <c r="D804" s="97">
        <v>0.08</v>
      </c>
      <c r="E804" s="97">
        <v>0.16</v>
      </c>
      <c r="F804" s="97">
        <v>0.08</v>
      </c>
      <c r="G804" s="94">
        <v>3.24</v>
      </c>
      <c r="H804" s="97">
        <v>2.4300000000000002</v>
      </c>
      <c r="I804" s="97">
        <v>5.99</v>
      </c>
      <c r="J804" s="97">
        <v>6.64</v>
      </c>
      <c r="K804" s="94">
        <v>0.97</v>
      </c>
      <c r="L804" s="94">
        <v>1.05</v>
      </c>
      <c r="M804" s="94">
        <v>0.73</v>
      </c>
      <c r="N804" s="97">
        <v>0.24</v>
      </c>
      <c r="O804" s="94">
        <v>8.26</v>
      </c>
      <c r="P804" s="94">
        <v>4.45</v>
      </c>
      <c r="Q804" s="94">
        <v>5.75</v>
      </c>
      <c r="R804" s="97">
        <v>10.36</v>
      </c>
    </row>
    <row r="805" spans="1:18" x14ac:dyDescent="0.2">
      <c r="A805" s="94"/>
      <c r="B805" s="94" t="s">
        <v>228</v>
      </c>
      <c r="C805" s="94">
        <v>0</v>
      </c>
      <c r="D805" s="97">
        <v>0.08</v>
      </c>
      <c r="E805" s="97">
        <v>0.16</v>
      </c>
      <c r="F805" s="97">
        <v>0.49</v>
      </c>
      <c r="G805" s="94">
        <v>5.34</v>
      </c>
      <c r="H805" s="97">
        <v>3.4</v>
      </c>
      <c r="I805" s="97">
        <v>3.56</v>
      </c>
      <c r="J805" s="97">
        <v>6.64</v>
      </c>
      <c r="K805" s="94">
        <v>0.73</v>
      </c>
      <c r="L805" s="94">
        <v>1.1299999999999999</v>
      </c>
      <c r="M805" s="94">
        <v>0.32</v>
      </c>
      <c r="N805" s="97">
        <v>0.32</v>
      </c>
      <c r="O805" s="94">
        <v>9.7100000000000009</v>
      </c>
      <c r="P805" s="94">
        <v>5.34</v>
      </c>
      <c r="Q805" s="94">
        <v>8.26</v>
      </c>
      <c r="R805" s="97">
        <v>12.71</v>
      </c>
    </row>
    <row r="806" spans="1:18" x14ac:dyDescent="0.2">
      <c r="A806" s="94"/>
      <c r="B806" s="94" t="s">
        <v>229</v>
      </c>
      <c r="C806" s="94">
        <v>0.24</v>
      </c>
      <c r="D806" s="97">
        <v>0.16</v>
      </c>
      <c r="E806" s="97">
        <v>0.24</v>
      </c>
      <c r="F806" s="97">
        <v>0.32</v>
      </c>
      <c r="G806" s="94">
        <v>3.64</v>
      </c>
      <c r="H806" s="97">
        <v>3.32</v>
      </c>
      <c r="I806" s="97">
        <v>3.97</v>
      </c>
      <c r="J806" s="97">
        <v>7.37</v>
      </c>
      <c r="K806" s="94">
        <v>0.97</v>
      </c>
      <c r="L806" s="94">
        <v>0.81</v>
      </c>
      <c r="M806" s="94">
        <v>0.4</v>
      </c>
      <c r="N806" s="97">
        <v>0.32</v>
      </c>
      <c r="O806" s="94">
        <v>9.5500000000000007</v>
      </c>
      <c r="P806" s="94">
        <v>7.61</v>
      </c>
      <c r="Q806" s="94">
        <v>9.23</v>
      </c>
      <c r="R806" s="97">
        <v>11.17</v>
      </c>
    </row>
    <row r="807" spans="1:18" x14ac:dyDescent="0.2">
      <c r="A807" s="94"/>
      <c r="B807" s="94" t="s">
        <v>230</v>
      </c>
      <c r="C807" s="94">
        <v>0.24</v>
      </c>
      <c r="D807" s="97">
        <v>0</v>
      </c>
      <c r="E807" s="97">
        <v>0.08</v>
      </c>
      <c r="F807" s="97">
        <v>0.24</v>
      </c>
      <c r="G807" s="94">
        <v>3.48</v>
      </c>
      <c r="H807" s="97">
        <v>3.08</v>
      </c>
      <c r="I807" s="97">
        <v>3.64</v>
      </c>
      <c r="J807" s="97">
        <v>5.75</v>
      </c>
      <c r="K807" s="94">
        <v>0.56999999999999995</v>
      </c>
      <c r="L807" s="94">
        <v>0.65</v>
      </c>
      <c r="M807" s="94">
        <v>0.4</v>
      </c>
      <c r="N807" s="97">
        <v>0.24</v>
      </c>
      <c r="O807" s="94">
        <v>7.85</v>
      </c>
      <c r="P807" s="94">
        <v>6.96</v>
      </c>
      <c r="Q807" s="94">
        <v>8.74</v>
      </c>
      <c r="R807" s="97">
        <v>10.77</v>
      </c>
    </row>
    <row r="808" spans="1:18" x14ac:dyDescent="0.2">
      <c r="A808" s="94"/>
      <c r="B808" s="94" t="s">
        <v>231</v>
      </c>
      <c r="C808" s="94">
        <v>0.08</v>
      </c>
      <c r="D808" s="97">
        <v>0.24</v>
      </c>
      <c r="E808" s="97">
        <v>0.08</v>
      </c>
      <c r="F808" s="97">
        <v>0.49</v>
      </c>
      <c r="G808" s="94">
        <v>3.48</v>
      </c>
      <c r="H808" s="97">
        <v>3.89</v>
      </c>
      <c r="I808" s="97">
        <v>4.78</v>
      </c>
      <c r="J808" s="97">
        <v>7.85</v>
      </c>
      <c r="K808" s="94">
        <v>0.49</v>
      </c>
      <c r="L808" s="94">
        <v>0.24</v>
      </c>
      <c r="M808" s="94">
        <v>0.08</v>
      </c>
      <c r="N808" s="97">
        <v>0.56999999999999995</v>
      </c>
      <c r="O808" s="94">
        <v>10.119999999999999</v>
      </c>
      <c r="P808" s="94">
        <v>6.07</v>
      </c>
      <c r="Q808" s="94">
        <v>9.15</v>
      </c>
      <c r="R808" s="97">
        <v>14.16</v>
      </c>
    </row>
    <row r="809" spans="1:18" x14ac:dyDescent="0.2">
      <c r="A809" s="94"/>
      <c r="B809" s="94" t="s">
        <v>232</v>
      </c>
      <c r="C809" s="94">
        <v>0</v>
      </c>
      <c r="D809" s="97">
        <v>0.4</v>
      </c>
      <c r="E809" s="97">
        <v>0.08</v>
      </c>
      <c r="F809" s="97">
        <v>0.32</v>
      </c>
      <c r="G809" s="94">
        <v>3.56</v>
      </c>
      <c r="H809" s="97">
        <v>4.45</v>
      </c>
      <c r="I809" s="97">
        <v>4.8600000000000003</v>
      </c>
      <c r="J809" s="97">
        <v>8.42</v>
      </c>
      <c r="K809" s="94">
        <v>0.32</v>
      </c>
      <c r="L809" s="94">
        <v>0.16</v>
      </c>
      <c r="M809" s="94">
        <v>0.32</v>
      </c>
      <c r="N809" s="97">
        <v>0.65</v>
      </c>
      <c r="O809" s="94">
        <v>5.83</v>
      </c>
      <c r="P809" s="94">
        <v>7.28</v>
      </c>
      <c r="Q809" s="94">
        <v>8.42</v>
      </c>
      <c r="R809" s="97">
        <v>22.66</v>
      </c>
    </row>
    <row r="810" spans="1:18" x14ac:dyDescent="0.2">
      <c r="A810" s="94"/>
      <c r="B810" s="94" t="s">
        <v>233</v>
      </c>
      <c r="C810" s="94">
        <v>0.08</v>
      </c>
      <c r="D810" s="97">
        <v>0.32</v>
      </c>
      <c r="E810" s="97">
        <v>0.08</v>
      </c>
      <c r="F810" s="97">
        <v>0.56999999999999995</v>
      </c>
      <c r="G810" s="94">
        <v>3.8</v>
      </c>
      <c r="H810" s="97">
        <v>5.67</v>
      </c>
      <c r="I810" s="97">
        <v>4.53</v>
      </c>
      <c r="J810" s="97">
        <v>10.039999999999999</v>
      </c>
      <c r="K810" s="94">
        <v>0.65</v>
      </c>
      <c r="L810" s="94">
        <v>0.24</v>
      </c>
      <c r="M810" s="94">
        <v>0.24</v>
      </c>
      <c r="N810" s="97">
        <v>0.73</v>
      </c>
      <c r="O810" s="94">
        <v>8.42</v>
      </c>
      <c r="P810" s="94">
        <v>6.72</v>
      </c>
      <c r="Q810" s="94">
        <v>9.39</v>
      </c>
      <c r="R810" s="97">
        <v>39.340000000000003</v>
      </c>
    </row>
    <row r="811" spans="1:18" x14ac:dyDescent="0.2">
      <c r="A811" s="94"/>
      <c r="B811" s="94" t="s">
        <v>234</v>
      </c>
      <c r="C811" s="94">
        <v>0</v>
      </c>
      <c r="D811" s="97">
        <v>0.08</v>
      </c>
      <c r="E811" s="97">
        <v>0.32</v>
      </c>
      <c r="F811" s="97">
        <v>0.56999999999999995</v>
      </c>
      <c r="G811" s="94">
        <v>3.64</v>
      </c>
      <c r="H811" s="97">
        <v>4.29</v>
      </c>
      <c r="I811" s="97">
        <v>3.97</v>
      </c>
      <c r="J811" s="97">
        <v>7.93</v>
      </c>
      <c r="K811" s="94">
        <v>0.56999999999999995</v>
      </c>
      <c r="L811" s="94">
        <v>0.65</v>
      </c>
      <c r="M811" s="94">
        <v>0.32</v>
      </c>
      <c r="N811" s="97">
        <v>0.49</v>
      </c>
      <c r="O811" s="94">
        <v>7.85</v>
      </c>
      <c r="P811" s="94">
        <v>7.45</v>
      </c>
      <c r="Q811" s="94">
        <v>8.58</v>
      </c>
      <c r="R811" s="97">
        <v>24.85</v>
      </c>
    </row>
    <row r="812" spans="1:18" x14ac:dyDescent="0.2">
      <c r="A812" s="94"/>
      <c r="B812" s="94" t="s">
        <v>235</v>
      </c>
      <c r="C812" s="94">
        <v>0.16</v>
      </c>
      <c r="D812" s="97">
        <v>0.24</v>
      </c>
      <c r="E812" s="97">
        <v>0.16</v>
      </c>
      <c r="F812" s="97"/>
      <c r="G812" s="94">
        <v>2.91</v>
      </c>
      <c r="H812" s="97">
        <v>3.89</v>
      </c>
      <c r="I812" s="97">
        <v>4.6100000000000003</v>
      </c>
      <c r="J812" s="97"/>
      <c r="K812" s="94">
        <v>0.65</v>
      </c>
      <c r="L812" s="94">
        <v>0.4</v>
      </c>
      <c r="M812" s="94">
        <v>0.08</v>
      </c>
      <c r="N812" s="97"/>
      <c r="O812" s="94">
        <v>6.48</v>
      </c>
      <c r="P812" s="94">
        <v>4.78</v>
      </c>
      <c r="Q812" s="94">
        <v>8.58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521</v>
      </c>
      <c r="C818" s="101">
        <v>1052832</v>
      </c>
      <c r="D818" s="101">
        <v>296675</v>
      </c>
      <c r="E818" s="101">
        <v>756371</v>
      </c>
      <c r="F818" s="101">
        <v>303300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522</v>
      </c>
      <c r="C819" s="101">
        <v>1093499</v>
      </c>
      <c r="D819" s="101">
        <v>293134</v>
      </c>
      <c r="E819" s="101">
        <v>808632</v>
      </c>
      <c r="F819" s="101">
        <v>302215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523</v>
      </c>
      <c r="C820" s="101">
        <v>1081213</v>
      </c>
      <c r="D820" s="101">
        <v>290935</v>
      </c>
      <c r="E820" s="101">
        <v>804842</v>
      </c>
      <c r="F820" s="101">
        <v>281431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524</v>
      </c>
      <c r="C821" s="101">
        <v>1080869</v>
      </c>
      <c r="D821" s="101">
        <v>289452</v>
      </c>
      <c r="E821" s="101">
        <v>805745</v>
      </c>
      <c r="F821" s="101">
        <v>281422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525</v>
      </c>
      <c r="C822" s="101">
        <v>1075334</v>
      </c>
      <c r="D822" s="101">
        <v>286936</v>
      </c>
      <c r="E822" s="101">
        <v>802828</v>
      </c>
      <c r="F822" s="101">
        <v>281484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516</v>
      </c>
      <c r="C823" s="101">
        <v>1063519</v>
      </c>
      <c r="D823" s="101">
        <v>287618</v>
      </c>
      <c r="E823" s="101">
        <v>794502</v>
      </c>
      <c r="F823" s="101">
        <v>284580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526</v>
      </c>
      <c r="C824" s="101">
        <v>1033824</v>
      </c>
      <c r="D824" s="101">
        <v>287440</v>
      </c>
      <c r="E824" s="101">
        <v>769124</v>
      </c>
      <c r="F824" s="101">
        <v>286312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527</v>
      </c>
      <c r="C825" s="101">
        <v>1038578</v>
      </c>
      <c r="D825" s="101">
        <v>289791</v>
      </c>
      <c r="E825" s="101">
        <v>771692</v>
      </c>
      <c r="F825" s="101">
        <v>289679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528</v>
      </c>
      <c r="C826" s="101">
        <v>1035937</v>
      </c>
      <c r="D826" s="101">
        <v>287944</v>
      </c>
      <c r="E826" s="101">
        <v>768404</v>
      </c>
      <c r="F826" s="101">
        <v>288570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517</v>
      </c>
      <c r="C827" s="101">
        <v>1004843</v>
      </c>
      <c r="D827" s="101">
        <v>290059</v>
      </c>
      <c r="E827" s="101">
        <v>732746</v>
      </c>
      <c r="F827" s="101">
        <v>289804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529</v>
      </c>
      <c r="C828" s="101">
        <v>1007663</v>
      </c>
      <c r="D828" s="101">
        <v>288606</v>
      </c>
      <c r="E828" s="101">
        <v>736856</v>
      </c>
      <c r="F828" s="101">
        <v>291523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530</v>
      </c>
      <c r="C829" s="101">
        <v>1005487</v>
      </c>
      <c r="D829" s="101">
        <v>287967</v>
      </c>
      <c r="E829" s="101">
        <v>734942</v>
      </c>
      <c r="F829" s="101">
        <v>292184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531</v>
      </c>
      <c r="C830" s="101">
        <v>1009886</v>
      </c>
      <c r="D830" s="101">
        <v>288487</v>
      </c>
      <c r="E830" s="101">
        <v>737677</v>
      </c>
      <c r="F830" s="101">
        <v>296517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2057856</v>
      </c>
      <c r="D836" s="101">
        <v>636759</v>
      </c>
      <c r="E836" s="101">
        <v>943933</v>
      </c>
      <c r="F836" s="101">
        <v>413820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2132585</v>
      </c>
      <c r="D837" s="101">
        <v>631125</v>
      </c>
      <c r="E837" s="101">
        <v>1025974</v>
      </c>
      <c r="F837" s="101">
        <v>413557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2091715</v>
      </c>
      <c r="D838" s="101">
        <v>635605</v>
      </c>
      <c r="E838" s="101">
        <v>1019527</v>
      </c>
      <c r="F838" s="101">
        <v>374044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2105378</v>
      </c>
      <c r="D839" s="101">
        <v>647207</v>
      </c>
      <c r="E839" s="101">
        <v>1020471</v>
      </c>
      <c r="F839" s="101">
        <v>374577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2109088</v>
      </c>
      <c r="D840" s="101">
        <v>653614</v>
      </c>
      <c r="E840" s="101">
        <v>1017234</v>
      </c>
      <c r="F840" s="101">
        <v>375305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2119457</v>
      </c>
      <c r="D841" s="101">
        <v>662813</v>
      </c>
      <c r="E841" s="101">
        <v>1013336</v>
      </c>
      <c r="F841" s="101">
        <v>383500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2149641</v>
      </c>
      <c r="D842" s="101">
        <v>678769</v>
      </c>
      <c r="E842" s="101">
        <v>1022644</v>
      </c>
      <c r="F842" s="101">
        <v>388028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2180134</v>
      </c>
      <c r="D843" s="101">
        <v>692975</v>
      </c>
      <c r="E843" s="101">
        <v>1031671</v>
      </c>
      <c r="F843" s="101">
        <v>394718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2173208</v>
      </c>
      <c r="D844" s="101">
        <v>692968</v>
      </c>
      <c r="E844" s="101">
        <v>1025468</v>
      </c>
      <c r="F844" s="101">
        <v>393471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2132621</v>
      </c>
      <c r="D845" s="101">
        <v>704289</v>
      </c>
      <c r="E845" s="101">
        <v>971284</v>
      </c>
      <c r="F845" s="101">
        <v>394796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2119788</v>
      </c>
      <c r="D846" s="101">
        <v>686389</v>
      </c>
      <c r="E846" s="101">
        <v>978952</v>
      </c>
      <c r="F846" s="101">
        <v>394424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2118099</v>
      </c>
      <c r="D847" s="101">
        <v>686813</v>
      </c>
      <c r="E847" s="101">
        <v>976989</v>
      </c>
      <c r="F847" s="101">
        <v>396057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2114548</v>
      </c>
      <c r="D848" s="101">
        <v>671254</v>
      </c>
      <c r="E848" s="101">
        <v>982179</v>
      </c>
      <c r="F848" s="101">
        <v>403084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29256835077</v>
      </c>
      <c r="D854" s="102">
        <v>9924568473</v>
      </c>
      <c r="E854" s="102">
        <v>1659906699</v>
      </c>
      <c r="F854" s="102">
        <v>2255652810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29864378535</v>
      </c>
      <c r="D855" s="102">
        <v>9825924554</v>
      </c>
      <c r="E855" s="102">
        <v>1676027024</v>
      </c>
      <c r="F855" s="102">
        <v>2409545498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29413688675</v>
      </c>
      <c r="D856" s="102">
        <v>9789696133</v>
      </c>
      <c r="E856" s="102">
        <v>1573905314</v>
      </c>
      <c r="F856" s="102">
        <v>2230910447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29539358072</v>
      </c>
      <c r="D857" s="102">
        <v>9551871720</v>
      </c>
      <c r="E857" s="102">
        <v>1625037500</v>
      </c>
      <c r="F857" s="102">
        <v>2160722017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29469792626</v>
      </c>
      <c r="D858" s="102">
        <v>9501686177</v>
      </c>
      <c r="E858" s="102">
        <v>1576013976</v>
      </c>
      <c r="F858" s="102">
        <v>2149883230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29578885956</v>
      </c>
      <c r="D859" s="102">
        <v>9637825858</v>
      </c>
      <c r="E859" s="102">
        <v>1544089627</v>
      </c>
      <c r="F859" s="102">
        <v>2200895568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29518260053</v>
      </c>
      <c r="D860" s="102">
        <v>9569096548</v>
      </c>
      <c r="E860" s="102">
        <v>1530602332</v>
      </c>
      <c r="F860" s="102">
        <v>2176033288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29865076394</v>
      </c>
      <c r="D861" s="102">
        <v>9854059232</v>
      </c>
      <c r="E861" s="102">
        <v>1544872262</v>
      </c>
      <c r="F861" s="102">
        <v>2256802930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29839493405</v>
      </c>
      <c r="D862" s="102">
        <v>9863904708</v>
      </c>
      <c r="E862" s="102">
        <v>1504384302</v>
      </c>
      <c r="F862" s="102">
        <v>2263158557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29723879491</v>
      </c>
      <c r="D863" s="102">
        <v>9834144645</v>
      </c>
      <c r="E863" s="102">
        <v>1483358627</v>
      </c>
      <c r="F863" s="102">
        <v>2257657368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29489120192</v>
      </c>
      <c r="D864" s="102">
        <v>9574391592</v>
      </c>
      <c r="E864" s="102">
        <v>1505084247</v>
      </c>
      <c r="F864" s="102">
        <v>2278255335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29638875890</v>
      </c>
      <c r="D865" s="102">
        <v>9591505056</v>
      </c>
      <c r="E865" s="102">
        <v>1658595259</v>
      </c>
      <c r="F865" s="102">
        <v>2287105669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30007478401</v>
      </c>
      <c r="D866" s="102">
        <v>9762801995</v>
      </c>
      <c r="E866" s="102">
        <v>1804569019</v>
      </c>
      <c r="F866" s="102">
        <v>2326657229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14217</v>
      </c>
      <c r="D872" s="102">
        <v>15586</v>
      </c>
      <c r="E872" s="102">
        <v>1759</v>
      </c>
      <c r="F872" s="102">
        <v>5451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14004</v>
      </c>
      <c r="D873" s="102">
        <v>15569</v>
      </c>
      <c r="E873" s="102">
        <v>1634</v>
      </c>
      <c r="F873" s="102">
        <v>5826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14062</v>
      </c>
      <c r="D874" s="102">
        <v>15402</v>
      </c>
      <c r="E874" s="102">
        <v>1544</v>
      </c>
      <c r="F874" s="102">
        <v>5964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14030</v>
      </c>
      <c r="D875" s="102">
        <v>14759</v>
      </c>
      <c r="E875" s="102">
        <v>1592</v>
      </c>
      <c r="F875" s="102">
        <v>5768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13973</v>
      </c>
      <c r="D876" s="102">
        <v>14537</v>
      </c>
      <c r="E876" s="102">
        <v>1549</v>
      </c>
      <c r="F876" s="102">
        <v>5728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13956</v>
      </c>
      <c r="D877" s="102">
        <v>14541</v>
      </c>
      <c r="E877" s="102">
        <v>1524</v>
      </c>
      <c r="F877" s="102">
        <v>5739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13732</v>
      </c>
      <c r="D878" s="102">
        <v>14098</v>
      </c>
      <c r="E878" s="102">
        <v>1497</v>
      </c>
      <c r="F878" s="102">
        <v>5608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13699</v>
      </c>
      <c r="D879" s="102">
        <v>14220</v>
      </c>
      <c r="E879" s="102">
        <v>1497</v>
      </c>
      <c r="F879" s="102">
        <v>5718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13731</v>
      </c>
      <c r="D880" s="102">
        <v>14234</v>
      </c>
      <c r="E880" s="102">
        <v>1467</v>
      </c>
      <c r="F880" s="102">
        <v>5752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13938</v>
      </c>
      <c r="D881" s="102">
        <v>13963</v>
      </c>
      <c r="E881" s="102">
        <v>1527</v>
      </c>
      <c r="F881" s="102">
        <v>5719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13911</v>
      </c>
      <c r="D882" s="102">
        <v>13949</v>
      </c>
      <c r="E882" s="102">
        <v>1537</v>
      </c>
      <c r="F882" s="102">
        <v>5776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13993</v>
      </c>
      <c r="D883" s="102">
        <v>13965</v>
      </c>
      <c r="E883" s="102">
        <v>1698</v>
      </c>
      <c r="F883" s="102">
        <v>5775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14191</v>
      </c>
      <c r="D884" s="102">
        <v>14544</v>
      </c>
      <c r="E884" s="102">
        <v>1837</v>
      </c>
      <c r="F884" s="102">
        <v>5772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1.41E-2</v>
      </c>
      <c r="D890" s="103">
        <v>4.0000000000000001E-3</v>
      </c>
      <c r="E890" s="103">
        <v>1.0999999999999999E-2</v>
      </c>
      <c r="F890" s="103">
        <v>1.6000000000000001E-3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1.26E-2</v>
      </c>
      <c r="D891" s="103">
        <v>3.8999999999999998E-3</v>
      </c>
      <c r="E891" s="103">
        <v>9.7000000000000003E-3</v>
      </c>
      <c r="F891" s="103">
        <v>1.6000000000000001E-3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1.03E-2</v>
      </c>
      <c r="D892" s="103">
        <v>3.8999999999999998E-3</v>
      </c>
      <c r="E892" s="103">
        <v>7.0000000000000001E-3</v>
      </c>
      <c r="F892" s="103">
        <v>1.5E-3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9.5999999999999992E-3</v>
      </c>
      <c r="D893" s="103">
        <v>3.8999999999999998E-3</v>
      </c>
      <c r="E893" s="103">
        <v>6.3E-3</v>
      </c>
      <c r="F893" s="103">
        <v>1.5E-3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9.1999999999999998E-3</v>
      </c>
      <c r="D894" s="103">
        <v>3.8999999999999998E-3</v>
      </c>
      <c r="E894" s="103">
        <v>5.5999999999999999E-3</v>
      </c>
      <c r="F894" s="103">
        <v>1.6000000000000001E-3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8.8999999999999999E-3</v>
      </c>
      <c r="D895" s="103">
        <v>4.0000000000000001E-3</v>
      </c>
      <c r="E895" s="103">
        <v>5.3E-3</v>
      </c>
      <c r="F895" s="103">
        <v>1.8E-3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8.6999999999999994E-3</v>
      </c>
      <c r="D896" s="103">
        <v>3.8E-3</v>
      </c>
      <c r="E896" s="103">
        <v>5.1999999999999998E-3</v>
      </c>
      <c r="F896" s="103">
        <v>1.6999999999999999E-3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8.6E-3</v>
      </c>
      <c r="D897" s="103">
        <v>3.8999999999999998E-3</v>
      </c>
      <c r="E897" s="103">
        <v>5.0000000000000001E-3</v>
      </c>
      <c r="F897" s="103">
        <v>1.8E-3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8.8000000000000005E-3</v>
      </c>
      <c r="D898" s="103">
        <v>3.8999999999999998E-3</v>
      </c>
      <c r="E898" s="103">
        <v>5.0000000000000001E-3</v>
      </c>
      <c r="F898" s="103">
        <v>1.8E-3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8.6999999999999994E-3</v>
      </c>
      <c r="D899" s="103">
        <v>4.0000000000000001E-3</v>
      </c>
      <c r="E899" s="103">
        <v>4.7999999999999996E-3</v>
      </c>
      <c r="F899" s="103">
        <v>1.9E-3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8.9999999999999993E-3</v>
      </c>
      <c r="D900" s="103">
        <v>4.1000000000000003E-3</v>
      </c>
      <c r="E900" s="103">
        <v>5.3E-3</v>
      </c>
      <c r="F900" s="103">
        <v>1.9E-3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9.4000000000000004E-3</v>
      </c>
      <c r="D901" s="103">
        <v>4.1000000000000003E-3</v>
      </c>
      <c r="E901" s="103">
        <v>5.8999999999999999E-3</v>
      </c>
      <c r="F901" s="103">
        <v>1.9E-3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9.9000000000000008E-3</v>
      </c>
      <c r="D902" s="103">
        <v>4.1999999999999997E-3</v>
      </c>
      <c r="E902" s="103">
        <v>6.1999999999999998E-3</v>
      </c>
      <c r="F902" s="103">
        <v>2E-3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4.7999999999999996E-3</v>
      </c>
      <c r="D908" s="103">
        <v>3.3E-3</v>
      </c>
      <c r="E908" s="103">
        <v>2.3E-3</v>
      </c>
      <c r="F908" s="103">
        <v>1.5E-3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4.5999999999999999E-3</v>
      </c>
      <c r="D909" s="103">
        <v>3.0999999999999999E-3</v>
      </c>
      <c r="E909" s="103">
        <v>1.6000000000000001E-3</v>
      </c>
      <c r="F909" s="103">
        <v>1.5E-3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4.4000000000000003E-3</v>
      </c>
      <c r="D910" s="103">
        <v>3.0999999999999999E-3</v>
      </c>
      <c r="E910" s="103">
        <v>1.1000000000000001E-3</v>
      </c>
      <c r="F910" s="103">
        <v>1.6000000000000001E-3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4.4000000000000003E-3</v>
      </c>
      <c r="D911" s="103">
        <v>3.0999999999999999E-3</v>
      </c>
      <c r="E911" s="103">
        <v>1.1000000000000001E-3</v>
      </c>
      <c r="F911" s="103">
        <v>1.4E-3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4.1999999999999997E-3</v>
      </c>
      <c r="D912" s="103">
        <v>3.0999999999999999E-3</v>
      </c>
      <c r="E912" s="103">
        <v>1E-3</v>
      </c>
      <c r="F912" s="103">
        <v>1.2999999999999999E-3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4.3E-3</v>
      </c>
      <c r="D913" s="103">
        <v>3.0999999999999999E-3</v>
      </c>
      <c r="E913" s="103">
        <v>1E-3</v>
      </c>
      <c r="F913" s="103">
        <v>1.5E-3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4.4999999999999997E-3</v>
      </c>
      <c r="D914" s="103">
        <v>3.3E-3</v>
      </c>
      <c r="E914" s="103">
        <v>1E-3</v>
      </c>
      <c r="F914" s="103">
        <v>1.6999999999999999E-3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4.4000000000000003E-3</v>
      </c>
      <c r="D915" s="103">
        <v>3.2000000000000002E-3</v>
      </c>
      <c r="E915" s="103">
        <v>1.1000000000000001E-3</v>
      </c>
      <c r="F915" s="103">
        <v>1.6000000000000001E-3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4.5999999999999999E-3</v>
      </c>
      <c r="D916" s="103">
        <v>3.3E-3</v>
      </c>
      <c r="E916" s="103">
        <v>1E-3</v>
      </c>
      <c r="F916" s="103">
        <v>1.6999999999999999E-3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4.4999999999999997E-3</v>
      </c>
      <c r="D917" s="103">
        <v>3.3E-3</v>
      </c>
      <c r="E917" s="103">
        <v>8.9999999999999998E-4</v>
      </c>
      <c r="F917" s="103">
        <v>1.6999999999999999E-3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4.7000000000000002E-3</v>
      </c>
      <c r="D918" s="103">
        <v>3.3999999999999998E-3</v>
      </c>
      <c r="E918" s="103">
        <v>1E-3</v>
      </c>
      <c r="F918" s="103">
        <v>1.9E-3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4.7999999999999996E-3</v>
      </c>
      <c r="D919" s="103">
        <v>3.3999999999999998E-3</v>
      </c>
      <c r="E919" s="103">
        <v>1.1000000000000001E-3</v>
      </c>
      <c r="F919" s="103">
        <v>2E-3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5.4999999999999997E-3</v>
      </c>
      <c r="D920" s="103">
        <v>4.0000000000000001E-3</v>
      </c>
      <c r="E920" s="103">
        <v>2.2000000000000001E-3</v>
      </c>
      <c r="F920" s="103">
        <v>1.9E-3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5.1999999999999998E-3</v>
      </c>
      <c r="D926" s="103">
        <v>2.7000000000000001E-3</v>
      </c>
      <c r="E926" s="103">
        <v>2.8E-3</v>
      </c>
      <c r="F926" s="103">
        <v>1.4E-3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6.0000000000000001E-3</v>
      </c>
      <c r="D927" s="103">
        <v>2.8999999999999998E-3</v>
      </c>
      <c r="E927" s="103">
        <v>4.3E-3</v>
      </c>
      <c r="F927" s="103">
        <v>1.2999999999999999E-3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5.8999999999999999E-3</v>
      </c>
      <c r="D928" s="103">
        <v>2.5999999999999999E-3</v>
      </c>
      <c r="E928" s="103">
        <v>3.5999999999999999E-3</v>
      </c>
      <c r="F928" s="103">
        <v>1.2999999999999999E-3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5.8999999999999999E-3</v>
      </c>
      <c r="D929" s="103">
        <v>2.7000000000000001E-3</v>
      </c>
      <c r="E929" s="103">
        <v>3.5999999999999999E-3</v>
      </c>
      <c r="F929" s="103">
        <v>1.4E-3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5.5999999999999999E-3</v>
      </c>
      <c r="D930" s="103">
        <v>2.5000000000000001E-3</v>
      </c>
      <c r="E930" s="103">
        <v>3.3E-3</v>
      </c>
      <c r="F930" s="103">
        <v>1.2999999999999999E-3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5.1000000000000004E-3</v>
      </c>
      <c r="D931" s="103">
        <v>2.3999999999999998E-3</v>
      </c>
      <c r="E931" s="103">
        <v>3.0000000000000001E-3</v>
      </c>
      <c r="F931" s="103">
        <v>1.2999999999999999E-3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5.1000000000000004E-3</v>
      </c>
      <c r="D932" s="103">
        <v>2.5000000000000001E-3</v>
      </c>
      <c r="E932" s="103">
        <v>2.8E-3</v>
      </c>
      <c r="F932" s="103">
        <v>1.4E-3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5.1000000000000004E-3</v>
      </c>
      <c r="D933" s="103">
        <v>2.7000000000000001E-3</v>
      </c>
      <c r="E933" s="103">
        <v>2.5999999999999999E-3</v>
      </c>
      <c r="F933" s="103">
        <v>1.6000000000000001E-3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4.8999999999999998E-3</v>
      </c>
      <c r="D934" s="103">
        <v>2.5999999999999999E-3</v>
      </c>
      <c r="E934" s="103">
        <v>2.5000000000000001E-3</v>
      </c>
      <c r="F934" s="103">
        <v>1.4E-3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4.8999999999999998E-3</v>
      </c>
      <c r="D935" s="103">
        <v>2.5999999999999999E-3</v>
      </c>
      <c r="E935" s="103">
        <v>2.3999999999999998E-3</v>
      </c>
      <c r="F935" s="103">
        <v>1.5E-3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5.1000000000000004E-3</v>
      </c>
      <c r="D936" s="103">
        <v>2.5999999999999999E-3</v>
      </c>
      <c r="E936" s="103">
        <v>2.5000000000000001E-3</v>
      </c>
      <c r="F936" s="103">
        <v>1.6999999999999999E-3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5.3E-3</v>
      </c>
      <c r="D937" s="103">
        <v>2.7000000000000001E-3</v>
      </c>
      <c r="E937" s="103">
        <v>2.7000000000000001E-3</v>
      </c>
      <c r="F937" s="103">
        <v>1.6999999999999999E-3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5.4999999999999997E-3</v>
      </c>
      <c r="D938" s="103">
        <v>2.7000000000000001E-3</v>
      </c>
      <c r="E938" s="103">
        <v>2.8999999999999998E-3</v>
      </c>
      <c r="F938" s="103">
        <v>1.9E-3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2.8999999999999998E-3</v>
      </c>
      <c r="D944" s="103">
        <v>2.3E-3</v>
      </c>
      <c r="E944" s="103">
        <v>6.9999999999999999E-4</v>
      </c>
      <c r="F944" s="103">
        <v>1E-3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2.8E-3</v>
      </c>
      <c r="D945" s="103">
        <v>2.2000000000000001E-3</v>
      </c>
      <c r="E945" s="103">
        <v>5.9999999999999995E-4</v>
      </c>
      <c r="F945" s="103">
        <v>1E-3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3.2000000000000002E-3</v>
      </c>
      <c r="D946" s="103">
        <v>2.3E-3</v>
      </c>
      <c r="E946" s="103">
        <v>1.9E-3</v>
      </c>
      <c r="F946" s="103">
        <v>8.9999999999999998E-4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2.8999999999999998E-3</v>
      </c>
      <c r="D947" s="103">
        <v>2.0999999999999999E-3</v>
      </c>
      <c r="E947" s="103">
        <v>6.9999999999999999E-4</v>
      </c>
      <c r="F947" s="103">
        <v>1.1000000000000001E-3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2.8E-3</v>
      </c>
      <c r="D948" s="103">
        <v>2.0999999999999999E-3</v>
      </c>
      <c r="E948" s="103">
        <v>5.9999999999999995E-4</v>
      </c>
      <c r="F948" s="103">
        <v>1.1000000000000001E-3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2.7000000000000001E-3</v>
      </c>
      <c r="D949" s="103">
        <v>2.0999999999999999E-3</v>
      </c>
      <c r="E949" s="103">
        <v>5.9999999999999995E-4</v>
      </c>
      <c r="F949" s="103">
        <v>1.1000000000000001E-3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2.5999999999999999E-3</v>
      </c>
      <c r="D950" s="103">
        <v>2E-3</v>
      </c>
      <c r="E950" s="103">
        <v>5.0000000000000001E-4</v>
      </c>
      <c r="F950" s="103">
        <v>1E-3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2.8E-3</v>
      </c>
      <c r="D951" s="103">
        <v>2.2000000000000001E-3</v>
      </c>
      <c r="E951" s="103">
        <v>5.0000000000000001E-4</v>
      </c>
      <c r="F951" s="103">
        <v>1.1000000000000001E-3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3.0999999999999999E-3</v>
      </c>
      <c r="D952" s="103">
        <v>2.3999999999999998E-3</v>
      </c>
      <c r="E952" s="103">
        <v>5.0000000000000001E-4</v>
      </c>
      <c r="F952" s="103">
        <v>1.2999999999999999E-3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2.8999999999999998E-3</v>
      </c>
      <c r="D953" s="103">
        <v>2.2000000000000001E-3</v>
      </c>
      <c r="E953" s="103">
        <v>5.9999999999999995E-4</v>
      </c>
      <c r="F953" s="103">
        <v>1.2999999999999999E-3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3.0999999999999999E-3</v>
      </c>
      <c r="D954" s="103">
        <v>2.3E-3</v>
      </c>
      <c r="E954" s="103">
        <v>5.9999999999999995E-4</v>
      </c>
      <c r="F954" s="103">
        <v>1.4E-3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3.0999999999999999E-3</v>
      </c>
      <c r="D955" s="103">
        <v>2.2000000000000001E-3</v>
      </c>
      <c r="E955" s="103">
        <v>5.0000000000000001E-4</v>
      </c>
      <c r="F955" s="103">
        <v>1.4E-3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3.0999999999999999E-3</v>
      </c>
      <c r="D956" s="103">
        <v>2.3E-3</v>
      </c>
      <c r="E956" s="103">
        <v>5.0000000000000001E-4</v>
      </c>
      <c r="F956" s="103">
        <v>1.5E-3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0.19939999999999999</v>
      </c>
      <c r="D962" s="103">
        <v>0.123</v>
      </c>
      <c r="E962" s="103">
        <v>5.62E-2</v>
      </c>
      <c r="F962" s="103">
        <v>7.5600000000000001E-2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0.19489999999999999</v>
      </c>
      <c r="D963" s="103">
        <v>0.11650000000000001</v>
      </c>
      <c r="E963" s="103">
        <v>5.91E-2</v>
      </c>
      <c r="F963" s="103">
        <v>7.1499999999999994E-2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0.18740000000000001</v>
      </c>
      <c r="D964" s="103">
        <v>0.1139</v>
      </c>
      <c r="E964" s="103">
        <v>5.4199999999999998E-2</v>
      </c>
      <c r="F964" s="103">
        <v>6.6699999999999995E-2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0.18590000000000001</v>
      </c>
      <c r="D965" s="103">
        <v>0.1124</v>
      </c>
      <c r="E965" s="103">
        <v>5.5800000000000002E-2</v>
      </c>
      <c r="F965" s="103">
        <v>6.4500000000000002E-2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0.18279999999999999</v>
      </c>
      <c r="D966" s="103">
        <v>0.1114</v>
      </c>
      <c r="E966" s="103">
        <v>5.3600000000000002E-2</v>
      </c>
      <c r="F966" s="103">
        <v>6.3799999999999996E-2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0.18390000000000001</v>
      </c>
      <c r="D967" s="103">
        <v>0.1124</v>
      </c>
      <c r="E967" s="103">
        <v>5.4300000000000001E-2</v>
      </c>
      <c r="F967" s="103">
        <v>6.4199999999999993E-2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0.18160000000000001</v>
      </c>
      <c r="D968" s="103">
        <v>0.11210000000000001</v>
      </c>
      <c r="E968" s="103">
        <v>5.2299999999999999E-2</v>
      </c>
      <c r="F968" s="103">
        <v>6.4000000000000001E-2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0.18329999999999999</v>
      </c>
      <c r="D969" s="103">
        <v>0.11360000000000001</v>
      </c>
      <c r="E969" s="103">
        <v>5.2699999999999997E-2</v>
      </c>
      <c r="F969" s="103">
        <v>6.4199999999999993E-2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0.1789</v>
      </c>
      <c r="D970" s="103">
        <v>0.11119999999999999</v>
      </c>
      <c r="E970" s="103">
        <v>4.9799999999999997E-2</v>
      </c>
      <c r="F970" s="103">
        <v>6.2199999999999998E-2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0.1789</v>
      </c>
      <c r="D971" s="103">
        <v>0.11269999999999999</v>
      </c>
      <c r="E971" s="103">
        <v>4.7E-2</v>
      </c>
      <c r="F971" s="103">
        <v>6.3700000000000007E-2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0.1797</v>
      </c>
      <c r="D972" s="103">
        <v>0.1132</v>
      </c>
      <c r="E972" s="103">
        <v>4.7500000000000001E-2</v>
      </c>
      <c r="F972" s="103">
        <v>6.3399999999999998E-2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0.1794</v>
      </c>
      <c r="D973" s="103">
        <v>0.1135</v>
      </c>
      <c r="E973" s="103">
        <v>4.7399999999999998E-2</v>
      </c>
      <c r="F973" s="103">
        <v>6.25E-2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0.1807</v>
      </c>
      <c r="D974" s="103">
        <v>0.11509999999999999</v>
      </c>
      <c r="E974" s="103">
        <v>4.6100000000000002E-2</v>
      </c>
      <c r="F974" s="103">
        <v>6.4399999999999999E-2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0.77359999999999995</v>
      </c>
      <c r="D980" s="103">
        <f t="shared" si="34"/>
        <v>0.86470000000000002</v>
      </c>
      <c r="E980" s="103">
        <f t="shared" si="34"/>
        <v>0.92699999999999994</v>
      </c>
      <c r="F980" s="103">
        <f t="shared" si="34"/>
        <v>0.91890000000000005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0.77910000000000001</v>
      </c>
      <c r="D981" s="103">
        <f t="shared" si="34"/>
        <v>0.87139999999999995</v>
      </c>
      <c r="E981" s="103">
        <f t="shared" si="34"/>
        <v>0.92469999999999986</v>
      </c>
      <c r="F981" s="103">
        <f t="shared" si="34"/>
        <v>0.92310000000000003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0.78880000000000006</v>
      </c>
      <c r="D982" s="103">
        <f t="shared" si="34"/>
        <v>0.87419999999999998</v>
      </c>
      <c r="E982" s="103">
        <f t="shared" si="34"/>
        <v>0.93219999999999992</v>
      </c>
      <c r="F982" s="103">
        <f t="shared" si="34"/>
        <v>0.92800000000000005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0.79129999999999989</v>
      </c>
      <c r="D983" s="103">
        <f t="shared" si="34"/>
        <v>0.87579999999999991</v>
      </c>
      <c r="E983" s="103">
        <f t="shared" si="34"/>
        <v>0.9325</v>
      </c>
      <c r="F983" s="103">
        <f t="shared" si="34"/>
        <v>0.93010000000000015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0.7954</v>
      </c>
      <c r="D984" s="103">
        <f t="shared" si="34"/>
        <v>0.877</v>
      </c>
      <c r="E984" s="103">
        <f t="shared" si="34"/>
        <v>0.93589999999999995</v>
      </c>
      <c r="F984" s="103">
        <f t="shared" si="34"/>
        <v>0.93090000000000006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0.79509999999999992</v>
      </c>
      <c r="D985" s="103">
        <f t="shared" si="34"/>
        <v>0.87600000000000011</v>
      </c>
      <c r="E985" s="103">
        <f t="shared" si="34"/>
        <v>0.93579999999999997</v>
      </c>
      <c r="F985" s="103">
        <f t="shared" si="34"/>
        <v>0.93010000000000004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0.79749999999999999</v>
      </c>
      <c r="D986" s="103">
        <f t="shared" si="34"/>
        <v>0.87630000000000008</v>
      </c>
      <c r="E986" s="103">
        <f t="shared" si="34"/>
        <v>0.93820000000000003</v>
      </c>
      <c r="F986" s="103">
        <f t="shared" si="34"/>
        <v>0.93019999999999992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0.79579999999999995</v>
      </c>
      <c r="D987" s="103">
        <f t="shared" si="34"/>
        <v>0.87439999999999996</v>
      </c>
      <c r="E987" s="103">
        <f t="shared" si="34"/>
        <v>0.93810000000000004</v>
      </c>
      <c r="F987" s="103">
        <f t="shared" si="34"/>
        <v>0.92969999999999986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0.79969999999999986</v>
      </c>
      <c r="D988" s="103">
        <f t="shared" si="34"/>
        <v>0.87660000000000005</v>
      </c>
      <c r="E988" s="103">
        <f t="shared" si="34"/>
        <v>0.94120000000000015</v>
      </c>
      <c r="F988" s="103">
        <f t="shared" si="34"/>
        <v>0.93159999999999998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0.80010000000000003</v>
      </c>
      <c r="D989" s="103">
        <f t="shared" si="34"/>
        <v>0.87519999999999998</v>
      </c>
      <c r="E989" s="103">
        <f t="shared" si="34"/>
        <v>0.94429999999999992</v>
      </c>
      <c r="F989" s="103">
        <f t="shared" si="34"/>
        <v>0.92990000000000006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0.7984</v>
      </c>
      <c r="D990" s="103">
        <f t="shared" si="34"/>
        <v>0.87440000000000007</v>
      </c>
      <c r="E990" s="103">
        <f t="shared" si="34"/>
        <v>0.94310000000000005</v>
      </c>
      <c r="F990" s="103">
        <f t="shared" si="34"/>
        <v>0.92969999999999997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0.79800000000000004</v>
      </c>
      <c r="D991" s="103">
        <f t="shared" si="34"/>
        <v>0.87409999999999999</v>
      </c>
      <c r="E991" s="103">
        <f t="shared" si="34"/>
        <v>0.94240000000000002</v>
      </c>
      <c r="F991" s="103">
        <f t="shared" si="34"/>
        <v>0.93049999999999999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0.79530000000000012</v>
      </c>
      <c r="D992" s="103">
        <f t="shared" si="34"/>
        <v>0.87170000000000003</v>
      </c>
      <c r="E992" s="103">
        <f t="shared" si="34"/>
        <v>0.94210000000000005</v>
      </c>
      <c r="F992" s="103">
        <f t="shared" si="34"/>
        <v>0.92830000000000001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2022-12-22T19:55:33Z</dcterms:modified>
</cp:coreProperties>
</file>