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/>
  <c r="B882" i="1"/>
  <c r="B900" i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3" i="1"/>
  <c r="C115" i="1"/>
  <c r="D57" i="1"/>
  <c r="C57" i="1" s="1"/>
  <c r="D56" i="1"/>
  <c r="C56" i="1" s="1"/>
  <c r="D55" i="1"/>
  <c r="C55" i="1"/>
  <c r="D54" i="1"/>
  <c r="C54" i="1" s="1"/>
  <c r="B18" i="1"/>
  <c r="I95" i="1"/>
  <c r="I103" i="1"/>
  <c r="I104" i="1"/>
  <c r="C117" i="1"/>
  <c r="I97" i="1"/>
  <c r="I109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I142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C403" i="1" s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403" i="1" l="1"/>
  <c r="G403" i="1"/>
  <c r="E403" i="1"/>
  <c r="C135" i="1"/>
  <c r="I136" i="1"/>
  <c r="I135" i="1" s="1"/>
  <c r="H21" i="1"/>
  <c r="H19" i="1"/>
  <c r="H16" i="1"/>
  <c r="H17" i="1"/>
  <c r="H22" i="1"/>
  <c r="H18" i="1"/>
  <c r="H20" i="1"/>
  <c r="I101" i="1"/>
  <c r="C102" i="1"/>
  <c r="I98" i="1"/>
  <c r="I100" i="1"/>
  <c r="C100" i="1"/>
  <c r="I96" i="1"/>
  <c r="I105" i="1"/>
  <c r="I108" i="1"/>
  <c r="I99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<sst xmlns="http://schemas.openxmlformats.org/spreadsheetml/2006/main" count="692" uniqueCount="532">
  <si>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</si>
  <si>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</si>
  <si>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</si>
  <si>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</si>
  <si>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</si>
  <si>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</si>
  <si>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</si>
  <si>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</si>
  <si>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</si>
  <si>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</si>
  <si>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</si>
  <si>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</si>
  <si>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</si>
  <si>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</si>
  <si>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</si>
  <si>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</si>
  <si>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</si>
  <si>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</si>
  <si>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</si>
  <si>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</si>
  <si>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</si>
  <si>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</si>
  <si>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</si>
  <si>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</si>
  <si>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</si>
  <si>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</si>
  <si>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</si>
  <si>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</si>
  <si>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</si>
  <si>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</si>
  <si>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</si>
  <si>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</si>
  <si>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</si>
  <si>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</si>
  <si>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</si>
  <si>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</si>
  <si>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</si>
  <si>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</si>
  <si>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</si>
  <si>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</si>
  <si>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</si>
  <si>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</si>
  <si>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</si>
  <si>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</si>
  <si>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</si>
  <si>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</si>
  <si>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</si>
  <si>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</si>
  <si>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</si>
  <si>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</si>
  <si>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</si>
  <si>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</si>
  <si>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</si>
  <si>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</si>
  <si>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</si>
  <si>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</si>
  <si>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</si>
  <si>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</si>
  <si>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</si>
  <si>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</si>
  <si>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</si>
  <si>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</si>
  <si>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</si>
  <si>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</si>
  <si>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</si>
  <si>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</si>
  <si>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</si>
  <si>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</si>
  <si>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</si>
  <si>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</si>
  <si>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</si>
  <si>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</si>
  <si>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</si>
  <si>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</si>
  <si>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</si>
  <si>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</si>
  <si>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</si>
  <si>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</si>
  <si>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</si>
  <si>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</si>
  <si>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</si>
  <si>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</si>
  <si>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</si>
  <si>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</si>
  <si>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</si>
  <si>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</si>
  <si>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</si>
  <si>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</si>
  <si>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</si>
  <si>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</si>
  <si>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</si>
  <si>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</si>
  <si>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</si>
  <si>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</si>
  <si>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</si>
  <si>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</si>
  <si>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</si>
  <si>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</si>
  <si>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</si>
  <si>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</si>
  <si>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</si>
  <si>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</si>
  <si>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</si>
  <si>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</si>
  <si>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</si>
  <si>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</si>
  <si>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</si>
  <si>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</si>
  <si>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</si>
  <si>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</si>
  <si>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</si>
  <si>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</si>
  <si>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</si>
  <si>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</si>
  <si>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</si>
  <si>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</si>
  <si>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</si>
  <si>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</si>
  <si>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</si>
  <si>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</si>
  <si>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</si>
  <si>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</si>
  <si>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</si>
  <si>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</si>
  <si>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</si>
  <si>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</si>
  <si>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</si>
  <si>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</si>
  <si>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</si>
  <si>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</si>
  <si>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</si>
  <si>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</si>
  <si>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</si>
  <si>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</si>
  <si>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</si>
  <si>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</si>
  <si>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</si>
  <si>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</si>
  <si>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</si>
  <si>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</si>
  <si>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</si>
  <si>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</si>
  <si>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</si>
  <si>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</si>
  <si>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</si>
  <si>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</si>
  <si>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</si>
  <si>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</si>
  <si>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</si>
  <si>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</si>
  <si>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</si>
  <si>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</si>
  <si>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</si>
  <si>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</si>
  <si>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</si>
  <si>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</si>
  <si>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</si>
  <si>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</si>
  <si>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</si>
  <si>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</si>
  <si>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</si>
  <si>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</si>
  <si>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</si>
  <si>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</si>
  <si>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</si>
  <si>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</si>
  <si>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</si>
  <si>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</si>
  <si>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</si>
  <si>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</si>
  <si>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</si>
  <si>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</si>
  <si>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</si>
  <si>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</si>
  <si>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</si>
  <si>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</si>
  <si>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</si>
  <si>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</si>
  <si>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</si>
  <si>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</si>
  <si>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</si>
  <si>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</si>
  <si>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</si>
  <si>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</si>
  <si>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</si>
  <si>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</si>
  <si>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</si>
  <si>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</si>
  <si>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</si>
  <si>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</si>
  <si>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</si>
  <si>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</si>
  <si>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</si>
  <si>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</si>
  <si>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</si>
  <si>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</si>
  <si>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</si>
  <si>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</si>
  <si>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</si>
  <si>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</si>
  <si>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</si>
  <si>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</si>
  <si>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</si>
  <si>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</si>
  <si>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</si>
  <si>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</si>
  <si>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</si>
  <si>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</si>
  <si>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</si>
  <si>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</si>
  <si>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</si>
  <si>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</si>
  <si>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</si>
  <si>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</si>
  <si>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</si>
  <si>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</si>
  <si>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</si>
  <si>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</si>
  <si>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</si>
  <si>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</si>
  <si>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</si>
  <si>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</si>
  <si>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</si>
  <si>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</si>
  <si>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</si>
  <si>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</si>
  <si>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</si>
  <si>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</si>
  <si>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</si>
  <si>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</si>
  <si>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</si>
  <si>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</si>
  <si>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</si>
  <si>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</si>
  <si>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</si>
  <si>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</si>
  <si>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</si>
  <si>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</si>
  <si>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</si>
  <si>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</si>
  <si>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</si>
  <si>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</si>
  <si>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</si>
  <si>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</si>
  <si>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</si>
  <si>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</si>
  <si>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</si>
  <si>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</si>
  <si>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</si>
  <si>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</si>
  <si>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</si>
  <si>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</si>
  <si>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</si>
  <si>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</si>
  <si>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</si>
  <si>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</si>
  <si>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</si>
  <si>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</si>
  <si>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</si>
  <si>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</si>
  <si>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</si>
  <si>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</si>
  <si>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</si>
  <si>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</si>
  <si>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</si>
  <si>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</si>
  <si>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</si>
  <si>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</si>
  <si>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</si>
  <si>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</si>
  <si>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</si>
  <si>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</si>
  <si>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</si>
  <si>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</si>
  <si>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</si>
  <si>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</si>
  <si>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</si>
  <si>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</si>
  <si>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</si>
  <si>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</si>
  <si>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</si>
  <si>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</si>
  <si>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</si>
  <si>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</si>
  <si>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</si>
  <si>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</si>
  <si>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</si>
  <si>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</si>
  <si>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</si>
  <si>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</si>
  <si>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</si>
  <si>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</si>
  <si>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</si>
  <si>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</si>
  <si>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</si>
  <si>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</si>
  <si>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</si>
  <si>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</si>
  <si>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</si>
  <si>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</si>
  <si>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</si>
  <si>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</si>
  <si>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</si>
  <si>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</si>
  <si>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</si>
  <si>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</si>
  <si>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</si>
  <si>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</si>
  <si>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</si>
  <si>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</si>
  <si>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</si>
  <si>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</si>
  <si>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</si>
  <si>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</si>
  <si>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</si>
  <si>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</si>
  <si>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</si>
  <si>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</si>
  <si>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</si>
  <si>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</si>
  <si>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</si>
  <si>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</si>
  <si>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</si>
  <si>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</si>
  <si>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</si>
  <si>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</si>
  <si>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</si>
  <si>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</si>
  <si>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</si>
  <si>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</si>
  <si>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</si>
  <si>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</si>
  <si>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</si>
  <si>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</si>
  <si>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</si>
  <si>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</si>
  <si>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</si>
  <si>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</si>
  <si>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</si>
  <si>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</si>
  <si>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</si>
  <si>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</si>
  <si>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</si>
  <si>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</si>
  <si>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</si>
  <si>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</si>
  <si>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</si>
  <si>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</si>
  <si>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</si>
  <si>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</si>
  <si>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</si>
  <si>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</si>
  <si>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</si>
  <si>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</si>
  <si>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</si>
  <si>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</si>
  <si>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</si>
  <si>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</si>
  <si>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</si>
  <si>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</si>
  <si>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</si>
  <si>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</si>
  <si>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</si>
  <si>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</si>
  <si>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</si>
  <si>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</si>
  <si>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</si>
  <si>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</si>
  <si>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</si>
  <si>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</si>
  <si>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</si>
  <si>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</si>
  <si>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</si>
  <si>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</si>
  <si>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</si>
  <si>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</si>
  <si>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</si>
  <si>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</si>
  <si>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</si>
  <si>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</si>
  <si>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</si>
  <si>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</si>
  <si>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</si>
  <si>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</si>
  <si>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</si>
  <si>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</si>
  <si>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</si>
  <si>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</si>
  <si>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</si>
  <si>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</si>
  <si>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</si>
  <si>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</si>
  <si>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</si>
  <si>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</si>
  <si>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</si>
  <si>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</si>
  <si>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</si>
  <si>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</si>
  <si>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</si>
  <si>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</si>
  <si>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</si>
  <si>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</si>
  <si>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</si>
  <si>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</si>
  <si>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</si>
  <si>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</si>
  <si>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</si>
  <si>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</si>
  <si>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</si>
  <si>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</si>
  <si>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</si>
  <si>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</si>
  <si>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</si>
  <si>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</si>
  <si>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</si>
  <si>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</si>
  <si>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</si>
  <si>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</si>
  <si>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</si>
  <si>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</si>
  <si>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</si>
  <si>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</si>
  <si>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</si>
  <si>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</si>
  <si>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</si>
  <si>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</si>
  <si>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</si>
  <si>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</si>
  <si>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</si>
  <si>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</si>
  <si>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</si>
  <si>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</si>
  <si>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</si>
  <si>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</si>
  <si>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</si>
  <si>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</si>
  <si>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</si>
  <si>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</si>
  <si>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</si>
  <si>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</si>
  <si>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</si>
  <si>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</si>
  <si>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</si>
  <si>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</si>
  <si>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</si>
  <si>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</si>
  <si>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</si>
  <si>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</si>
  <si>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</si>
  <si>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</si>
  <si>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</si>
  <si>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</si>
  <si>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</si>
  <si>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</si>
  <si>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</si>
  <si>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</si>
  <si>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</si>
  <si>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</si>
  <si>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</si>
  <si>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</si>
  <si>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</si>
  <si>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</si>
  <si>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</si>
  <si>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</si>
  <si>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</si>
  <si>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</si>
  <si>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</si>
  <si>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</si>
  <si>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</si>
  <si>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</si>
  <si>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</si>
  <si>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</si>
  <si>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</si>
  <si>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</si>
  <si>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</si>
  <si>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</si>
  <si>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</si>
  <si>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</si>
  <si>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</si>
  <si>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</si>
  <si>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</si>
  <si>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</si>
  <si>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</si>
  <si>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</si>
  <si>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</si>
  <si>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</si>
  <si>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</si>
  <si>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</si>
  <si>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</si>
  <si>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</si>
  <si>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</si>
  <si>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</si>
  <si>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</si>
  <si>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</si>
  <si>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</si>
  <si>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</si>
  <si>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</si>
  <si>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</si>
  <si>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</si>
  <si>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01:07 PM</t>
  </si>
  <si>
    <t>Entidad: Nuevo León (NL)</t>
  </si>
  <si>
    <t>Gobernador:</t>
  </si>
  <si>
    <t>Dr. Samuel Alejandro García Sepúlveda</t>
  </si>
  <si>
    <t>03/10/2021 al 02/10/2027</t>
  </si>
  <si>
    <t>Medio</t>
  </si>
  <si>
    <t>Muy 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</si>
  <si>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</si>
  <si>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</si>
  <si>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</si>
  <si>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</si>
  <si>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</si>
  <si>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</si>
  <si>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</si>
  <si>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</si>
  <si>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</si>
  <si>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</si>
  <si>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</si>
  <si>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</si>
  <si>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</si>
  <si>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</si>
  <si>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850 a 899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</si>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</sst>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-4.6435591966695833E-2</c:v>
                </c:pt>
                <c:pt idx="1">
                  <c:v>-6.6732856477655741E-2</c:v>
                </c:pt>
                <c:pt idx="2">
                  <c:v>-2.2825252829180864E-2</c:v>
                </c:pt>
                <c:pt idx="3">
                  <c:v>-5.8272064402397052E-2</c:v>
                </c:pt>
                <c:pt idx="4">
                  <c:v>-0.10450197658961768</c:v>
                </c:pt>
                <c:pt idx="5">
                  <c:v>-7.8742405152746719E-2</c:v>
                </c:pt>
                <c:pt idx="6">
                  <c:v>-6.0959775382419583E-2</c:v>
                </c:pt>
                <c:pt idx="7">
                  <c:v>-6.3184273300908991E-2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4.7149748233035534E-2</c:v>
                </c:pt>
                <c:pt idx="1">
                  <c:v>7.6208173603445575E-2</c:v>
                </c:pt>
                <c:pt idx="2">
                  <c:v>2.4581508416655899E-2</c:v>
                </c:pt>
                <c:pt idx="3">
                  <c:v>5.9715985012776945E-2</c:v>
                </c:pt>
                <c:pt idx="4">
                  <c:v>9.8829827730177955E-2</c:v>
                </c:pt>
                <c:pt idx="5">
                  <c:v>7.3410685810262999E-2</c:v>
                </c:pt>
                <c:pt idx="6">
                  <c:v>6.6107145984952084E-2</c:v>
                </c:pt>
                <c:pt idx="7">
                  <c:v>5.2342729107070544E-2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63194624"/>
        <c:axId val="622318656"/>
      </c:barChart>
      <c:catAx>
        <c:axId val="66319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3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23186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319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0.20524039977682362</c:v>
                </c:pt>
                <c:pt idx="1">
                  <c:v>0.33941428328845547</c:v>
                </c:pt>
                <c:pt idx="2">
                  <c:v>0.19741649079397425</c:v>
                </c:pt>
                <c:pt idx="3">
                  <c:v>0.10106554593309561</c:v>
                </c:pt>
                <c:pt idx="4">
                  <c:v>9.8152123814375464E-2</c:v>
                </c:pt>
                <c:pt idx="5">
                  <c:v>3.0369575237124906E-2</c:v>
                </c:pt>
                <c:pt idx="6">
                  <c:v>2.8341581156150694E-2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3193088"/>
        <c:axId val="622320384"/>
      </c:barChart>
      <c:catAx>
        <c:axId val="66319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320384"/>
        <c:crosses val="autoZero"/>
        <c:auto val="1"/>
        <c:lblAlgn val="ctr"/>
        <c:lblOffset val="100"/>
        <c:noMultiLvlLbl val="0"/>
      </c:catAx>
      <c:valAx>
        <c:axId val="62232038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31930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7.6200898759099647E-2</c:v>
                </c:pt>
                <c:pt idx="1">
                  <c:v>0.69629857639736048</c:v>
                </c:pt>
                <c:pt idx="2">
                  <c:v>4.5619896960446653E-2</c:v>
                </c:pt>
                <c:pt idx="3">
                  <c:v>0.18188062788309323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0.14959991467168191</c:v>
                </c:pt>
                <c:pt idx="1">
                  <c:v>4.8800034247420201E-2</c:v>
                </c:pt>
                <c:pt idx="2">
                  <c:v>9.1000002902323754E-2</c:v>
                </c:pt>
                <c:pt idx="3">
                  <c:v>4.7800002321858999E-2</c:v>
                </c:pt>
                <c:pt idx="4">
                  <c:v>2.1800079233438251E-2</c:v>
                </c:pt>
                <c:pt idx="5">
                  <c:v>0.11350008634413145</c:v>
                </c:pt>
                <c:pt idx="6">
                  <c:v>9.3800019735801474E-2</c:v>
                </c:pt>
                <c:pt idx="7">
                  <c:v>4.8400057756242537E-2</c:v>
                </c:pt>
                <c:pt idx="8">
                  <c:v>8.1599920476329371E-2</c:v>
                </c:pt>
                <c:pt idx="9">
                  <c:v>4.8999931795391985E-2</c:v>
                </c:pt>
                <c:pt idx="10">
                  <c:v>1.5800069075305144E-2</c:v>
                </c:pt>
                <c:pt idx="11">
                  <c:v>0.2389000628353091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09760"/>
        <c:axId val="609969856"/>
      </c:barChart>
      <c:catAx>
        <c:axId val="60990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996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99698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990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4393112</c:v>
                </c:pt>
                <c:pt idx="1">
                  <c:v>4393550</c:v>
                </c:pt>
                <c:pt idx="2">
                  <c:v>4367386</c:v>
                </c:pt>
                <c:pt idx="3">
                  <c:v>4387383</c:v>
                </c:pt>
                <c:pt idx="4">
                  <c:v>4376599</c:v>
                </c:pt>
                <c:pt idx="5">
                  <c:v>4469459</c:v>
                </c:pt>
                <c:pt idx="6">
                  <c:v>4320569</c:v>
                </c:pt>
                <c:pt idx="7">
                  <c:v>4341289</c:v>
                </c:pt>
                <c:pt idx="8">
                  <c:v>4327656</c:v>
                </c:pt>
                <c:pt idx="9">
                  <c:v>4310790</c:v>
                </c:pt>
                <c:pt idx="10">
                  <c:v>4314771</c:v>
                </c:pt>
                <c:pt idx="11">
                  <c:v>4329376</c:v>
                </c:pt>
                <c:pt idx="12">
                  <c:v>4343321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1338347</c:v>
                </c:pt>
                <c:pt idx="1">
                  <c:v>1334388</c:v>
                </c:pt>
                <c:pt idx="2">
                  <c:v>1324113</c:v>
                </c:pt>
                <c:pt idx="3">
                  <c:v>1326344</c:v>
                </c:pt>
                <c:pt idx="4">
                  <c:v>1322275</c:v>
                </c:pt>
                <c:pt idx="5">
                  <c:v>1328558</c:v>
                </c:pt>
                <c:pt idx="6">
                  <c:v>1321946</c:v>
                </c:pt>
                <c:pt idx="7">
                  <c:v>1334315</c:v>
                </c:pt>
                <c:pt idx="8">
                  <c:v>1324051</c:v>
                </c:pt>
                <c:pt idx="9">
                  <c:v>1331419</c:v>
                </c:pt>
                <c:pt idx="10">
                  <c:v>1331009</c:v>
                </c:pt>
                <c:pt idx="11">
                  <c:v>1345727</c:v>
                </c:pt>
                <c:pt idx="12">
                  <c:v>1358873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2447061</c:v>
                </c:pt>
                <c:pt idx="1">
                  <c:v>2427424</c:v>
                </c:pt>
                <c:pt idx="2">
                  <c:v>2415787</c:v>
                </c:pt>
                <c:pt idx="3">
                  <c:v>2426977</c:v>
                </c:pt>
                <c:pt idx="4">
                  <c:v>2423923</c:v>
                </c:pt>
                <c:pt idx="5">
                  <c:v>2635049</c:v>
                </c:pt>
                <c:pt idx="6">
                  <c:v>2514980</c:v>
                </c:pt>
                <c:pt idx="7">
                  <c:v>2521555</c:v>
                </c:pt>
                <c:pt idx="8">
                  <c:v>2507678</c:v>
                </c:pt>
                <c:pt idx="9">
                  <c:v>2489415</c:v>
                </c:pt>
                <c:pt idx="10">
                  <c:v>2494641</c:v>
                </c:pt>
                <c:pt idx="11">
                  <c:v>2520051</c:v>
                </c:pt>
                <c:pt idx="12">
                  <c:v>2524940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1635685</c:v>
                </c:pt>
                <c:pt idx="1">
                  <c:v>1648648</c:v>
                </c:pt>
                <c:pt idx="2">
                  <c:v>1607142</c:v>
                </c:pt>
                <c:pt idx="3">
                  <c:v>1618352</c:v>
                </c:pt>
                <c:pt idx="4">
                  <c:v>1618432</c:v>
                </c:pt>
                <c:pt idx="5">
                  <c:v>1643404</c:v>
                </c:pt>
                <c:pt idx="6">
                  <c:v>1644375</c:v>
                </c:pt>
                <c:pt idx="7">
                  <c:v>1667951</c:v>
                </c:pt>
                <c:pt idx="8">
                  <c:v>1666328</c:v>
                </c:pt>
                <c:pt idx="9">
                  <c:v>1656974</c:v>
                </c:pt>
                <c:pt idx="10">
                  <c:v>1659011</c:v>
                </c:pt>
                <c:pt idx="11">
                  <c:v>1662661</c:v>
                </c:pt>
                <c:pt idx="12">
                  <c:v>1684379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50592"/>
        <c:axId val="609972160"/>
      </c:lineChart>
      <c:catAx>
        <c:axId val="610350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9972160"/>
        <c:crosses val="autoZero"/>
        <c:auto val="1"/>
        <c:lblAlgn val="ctr"/>
        <c:lblOffset val="100"/>
        <c:noMultiLvlLbl val="0"/>
      </c:catAx>
      <c:valAx>
        <c:axId val="60997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50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8795684</c:v>
                </c:pt>
                <c:pt idx="1">
                  <c:v>8802155</c:v>
                </c:pt>
                <c:pt idx="2">
                  <c:v>8727886</c:v>
                </c:pt>
                <c:pt idx="3">
                  <c:v>8867653</c:v>
                </c:pt>
                <c:pt idx="4">
                  <c:v>8923755</c:v>
                </c:pt>
                <c:pt idx="5">
                  <c:v>9401939</c:v>
                </c:pt>
                <c:pt idx="6">
                  <c:v>9475872</c:v>
                </c:pt>
                <c:pt idx="7">
                  <c:v>9632675</c:v>
                </c:pt>
                <c:pt idx="8">
                  <c:v>9634398</c:v>
                </c:pt>
                <c:pt idx="9">
                  <c:v>9658400</c:v>
                </c:pt>
                <c:pt idx="10">
                  <c:v>9530348</c:v>
                </c:pt>
                <c:pt idx="11">
                  <c:v>9650501</c:v>
                </c:pt>
                <c:pt idx="12">
                  <c:v>9746136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2799067</c:v>
                </c:pt>
                <c:pt idx="1">
                  <c:v>2804579</c:v>
                </c:pt>
                <c:pt idx="2">
                  <c:v>2836560</c:v>
                </c:pt>
                <c:pt idx="3">
                  <c:v>2936255</c:v>
                </c:pt>
                <c:pt idx="4">
                  <c:v>2988012</c:v>
                </c:pt>
                <c:pt idx="5">
                  <c:v>3070016</c:v>
                </c:pt>
                <c:pt idx="6">
                  <c:v>3145410</c:v>
                </c:pt>
                <c:pt idx="7">
                  <c:v>3211415</c:v>
                </c:pt>
                <c:pt idx="8">
                  <c:v>3237302</c:v>
                </c:pt>
                <c:pt idx="9">
                  <c:v>3295338</c:v>
                </c:pt>
                <c:pt idx="10">
                  <c:v>3190201</c:v>
                </c:pt>
                <c:pt idx="11">
                  <c:v>3245461</c:v>
                </c:pt>
                <c:pt idx="12">
                  <c:v>3280297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2883538</c:v>
                </c:pt>
                <c:pt idx="1">
                  <c:v>2851308</c:v>
                </c:pt>
                <c:pt idx="2">
                  <c:v>2825056</c:v>
                </c:pt>
                <c:pt idx="3">
                  <c:v>2835427</c:v>
                </c:pt>
                <c:pt idx="4">
                  <c:v>2832192</c:v>
                </c:pt>
                <c:pt idx="5">
                  <c:v>3171662</c:v>
                </c:pt>
                <c:pt idx="6">
                  <c:v>3164905</c:v>
                </c:pt>
                <c:pt idx="7">
                  <c:v>3200836</c:v>
                </c:pt>
                <c:pt idx="8">
                  <c:v>3175265</c:v>
                </c:pt>
                <c:pt idx="9">
                  <c:v>3157032</c:v>
                </c:pt>
                <c:pt idx="10">
                  <c:v>3168403</c:v>
                </c:pt>
                <c:pt idx="11">
                  <c:v>3220310</c:v>
                </c:pt>
                <c:pt idx="12">
                  <c:v>3242485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2328240</c:v>
                </c:pt>
                <c:pt idx="1">
                  <c:v>2355531</c:v>
                </c:pt>
                <c:pt idx="2">
                  <c:v>2277471</c:v>
                </c:pt>
                <c:pt idx="3">
                  <c:v>2300735</c:v>
                </c:pt>
                <c:pt idx="4">
                  <c:v>2309895</c:v>
                </c:pt>
                <c:pt idx="5">
                  <c:v>2368531</c:v>
                </c:pt>
                <c:pt idx="6">
                  <c:v>2384486</c:v>
                </c:pt>
                <c:pt idx="7">
                  <c:v>2437424</c:v>
                </c:pt>
                <c:pt idx="8">
                  <c:v>2440943</c:v>
                </c:pt>
                <c:pt idx="9">
                  <c:v>2421455</c:v>
                </c:pt>
                <c:pt idx="10">
                  <c:v>2391458</c:v>
                </c:pt>
                <c:pt idx="11">
                  <c:v>2404667</c:v>
                </c:pt>
                <c:pt idx="12">
                  <c:v>2446886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41920"/>
        <c:axId val="609974464"/>
      </c:lineChart>
      <c:catAx>
        <c:axId val="572241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9974464"/>
        <c:crosses val="autoZero"/>
        <c:auto val="1"/>
        <c:lblAlgn val="ctr"/>
        <c:lblOffset val="100"/>
        <c:noMultiLvlLbl val="0"/>
      </c:catAx>
      <c:valAx>
        <c:axId val="60997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24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310013620661</c:v>
                </c:pt>
                <c:pt idx="1">
                  <c:v>316465884397</c:v>
                </c:pt>
                <c:pt idx="2">
                  <c:v>314040264126</c:v>
                </c:pt>
                <c:pt idx="3">
                  <c:v>320206734922</c:v>
                </c:pt>
                <c:pt idx="4">
                  <c:v>321069416935</c:v>
                </c:pt>
                <c:pt idx="5">
                  <c:v>322833211485</c:v>
                </c:pt>
                <c:pt idx="6">
                  <c:v>319929418357</c:v>
                </c:pt>
                <c:pt idx="7">
                  <c:v>322600779278</c:v>
                </c:pt>
                <c:pt idx="8">
                  <c:v>320601629552</c:v>
                </c:pt>
                <c:pt idx="9">
                  <c:v>319358947292</c:v>
                </c:pt>
                <c:pt idx="10">
                  <c:v>320754999033</c:v>
                </c:pt>
                <c:pt idx="11">
                  <c:v>323232091018</c:v>
                </c:pt>
                <c:pt idx="12">
                  <c:v>326300053910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51814902844</c:v>
                </c:pt>
                <c:pt idx="1">
                  <c:v>51361736665</c:v>
                </c:pt>
                <c:pt idx="2">
                  <c:v>51328232232</c:v>
                </c:pt>
                <c:pt idx="3">
                  <c:v>51281529388</c:v>
                </c:pt>
                <c:pt idx="4">
                  <c:v>51319037772</c:v>
                </c:pt>
                <c:pt idx="5">
                  <c:v>51904633732</c:v>
                </c:pt>
                <c:pt idx="6">
                  <c:v>51816937685</c:v>
                </c:pt>
                <c:pt idx="7">
                  <c:v>53528576078</c:v>
                </c:pt>
                <c:pt idx="8">
                  <c:v>51191346345</c:v>
                </c:pt>
                <c:pt idx="9">
                  <c:v>51452567520</c:v>
                </c:pt>
                <c:pt idx="10">
                  <c:v>50949213407</c:v>
                </c:pt>
                <c:pt idx="11">
                  <c:v>51151831305</c:v>
                </c:pt>
                <c:pt idx="12">
                  <c:v>52709203135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7899977446</c:v>
                </c:pt>
                <c:pt idx="1">
                  <c:v>7883025151</c:v>
                </c:pt>
                <c:pt idx="2">
                  <c:v>7297722506</c:v>
                </c:pt>
                <c:pt idx="3">
                  <c:v>7703159362</c:v>
                </c:pt>
                <c:pt idx="4">
                  <c:v>7599806407</c:v>
                </c:pt>
                <c:pt idx="5">
                  <c:v>7490143967</c:v>
                </c:pt>
                <c:pt idx="6">
                  <c:v>7324888086</c:v>
                </c:pt>
                <c:pt idx="7">
                  <c:v>7368631713</c:v>
                </c:pt>
                <c:pt idx="8">
                  <c:v>7112809872</c:v>
                </c:pt>
                <c:pt idx="9">
                  <c:v>7017933882</c:v>
                </c:pt>
                <c:pt idx="10">
                  <c:v>7164121570</c:v>
                </c:pt>
                <c:pt idx="11">
                  <c:v>9204764470</c:v>
                </c:pt>
                <c:pt idx="12">
                  <c:v>10206925849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16129513006</c:v>
                </c:pt>
                <c:pt idx="1">
                  <c:v>17348686603</c:v>
                </c:pt>
                <c:pt idx="2">
                  <c:v>16014192101</c:v>
                </c:pt>
                <c:pt idx="3">
                  <c:v>15585858954</c:v>
                </c:pt>
                <c:pt idx="4">
                  <c:v>15556783117</c:v>
                </c:pt>
                <c:pt idx="5">
                  <c:v>15994137251</c:v>
                </c:pt>
                <c:pt idx="6">
                  <c:v>15355208935</c:v>
                </c:pt>
                <c:pt idx="7">
                  <c:v>16296983670</c:v>
                </c:pt>
                <c:pt idx="8">
                  <c:v>16380833207</c:v>
                </c:pt>
                <c:pt idx="9">
                  <c:v>15008092130</c:v>
                </c:pt>
                <c:pt idx="10">
                  <c:v>15554730160</c:v>
                </c:pt>
                <c:pt idx="11">
                  <c:v>15438239091</c:v>
                </c:pt>
                <c:pt idx="12">
                  <c:v>15696873555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79776"/>
        <c:axId val="623452736"/>
      </c:lineChart>
      <c:catAx>
        <c:axId val="610379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452736"/>
        <c:crosses val="autoZero"/>
        <c:auto val="1"/>
        <c:lblAlgn val="ctr"/>
        <c:lblOffset val="100"/>
        <c:noMultiLvlLbl val="0"/>
      </c:catAx>
      <c:valAx>
        <c:axId val="62345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79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35246</c:v>
                </c:pt>
                <c:pt idx="1">
                  <c:v>35953</c:v>
                </c:pt>
                <c:pt idx="2">
                  <c:v>35981</c:v>
                </c:pt>
                <c:pt idx="3">
                  <c:v>36110</c:v>
                </c:pt>
                <c:pt idx="4">
                  <c:v>35979</c:v>
                </c:pt>
                <c:pt idx="5">
                  <c:v>34337</c:v>
                </c:pt>
                <c:pt idx="6">
                  <c:v>33763</c:v>
                </c:pt>
                <c:pt idx="7">
                  <c:v>33490</c:v>
                </c:pt>
                <c:pt idx="8">
                  <c:v>33277</c:v>
                </c:pt>
                <c:pt idx="9">
                  <c:v>33065</c:v>
                </c:pt>
                <c:pt idx="10">
                  <c:v>33656</c:v>
                </c:pt>
                <c:pt idx="11">
                  <c:v>33494</c:v>
                </c:pt>
                <c:pt idx="12">
                  <c:v>33480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18511</c:v>
                </c:pt>
                <c:pt idx="1">
                  <c:v>18314</c:v>
                </c:pt>
                <c:pt idx="2">
                  <c:v>18095</c:v>
                </c:pt>
                <c:pt idx="3">
                  <c:v>17465</c:v>
                </c:pt>
                <c:pt idx="4">
                  <c:v>17175</c:v>
                </c:pt>
                <c:pt idx="5">
                  <c:v>16907</c:v>
                </c:pt>
                <c:pt idx="6">
                  <c:v>16474</c:v>
                </c:pt>
                <c:pt idx="7">
                  <c:v>16668</c:v>
                </c:pt>
                <c:pt idx="8">
                  <c:v>15813</c:v>
                </c:pt>
                <c:pt idx="9">
                  <c:v>15614</c:v>
                </c:pt>
                <c:pt idx="10">
                  <c:v>15971</c:v>
                </c:pt>
                <c:pt idx="11">
                  <c:v>15761</c:v>
                </c:pt>
                <c:pt idx="12">
                  <c:v>16068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2740</c:v>
                </c:pt>
                <c:pt idx="1">
                  <c:v>2765</c:v>
                </c:pt>
                <c:pt idx="2">
                  <c:v>2583</c:v>
                </c:pt>
                <c:pt idx="3">
                  <c:v>2717</c:v>
                </c:pt>
                <c:pt idx="4">
                  <c:v>2683</c:v>
                </c:pt>
                <c:pt idx="5">
                  <c:v>2362</c:v>
                </c:pt>
                <c:pt idx="6">
                  <c:v>2314</c:v>
                </c:pt>
                <c:pt idx="7">
                  <c:v>2302</c:v>
                </c:pt>
                <c:pt idx="8">
                  <c:v>2240</c:v>
                </c:pt>
                <c:pt idx="9">
                  <c:v>2223</c:v>
                </c:pt>
                <c:pt idx="10">
                  <c:v>2261</c:v>
                </c:pt>
                <c:pt idx="11">
                  <c:v>2858</c:v>
                </c:pt>
                <c:pt idx="12">
                  <c:v>3148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6928</c:v>
                </c:pt>
                <c:pt idx="1">
                  <c:v>7365</c:v>
                </c:pt>
                <c:pt idx="2">
                  <c:v>7032</c:v>
                </c:pt>
                <c:pt idx="3">
                  <c:v>6774</c:v>
                </c:pt>
                <c:pt idx="4">
                  <c:v>6735</c:v>
                </c:pt>
                <c:pt idx="5">
                  <c:v>6753</c:v>
                </c:pt>
                <c:pt idx="6">
                  <c:v>6440</c:v>
                </c:pt>
                <c:pt idx="7">
                  <c:v>6686</c:v>
                </c:pt>
                <c:pt idx="8">
                  <c:v>6711</c:v>
                </c:pt>
                <c:pt idx="9">
                  <c:v>6198</c:v>
                </c:pt>
                <c:pt idx="10">
                  <c:v>6504</c:v>
                </c:pt>
                <c:pt idx="11">
                  <c:v>6420</c:v>
                </c:pt>
                <c:pt idx="12">
                  <c:v>6415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36896"/>
        <c:axId val="623455040"/>
      </c:lineChart>
      <c:catAx>
        <c:axId val="609936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455040"/>
        <c:crosses val="autoZero"/>
        <c:auto val="1"/>
        <c:lblAlgn val="ctr"/>
        <c:lblOffset val="100"/>
        <c:noMultiLvlLbl val="0"/>
      </c:catAx>
      <c:valAx>
        <c:axId val="62345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9936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1.38E-2</c:v>
                </c:pt>
                <c:pt idx="1">
                  <c:v>1.32E-2</c:v>
                </c:pt>
                <c:pt idx="2">
                  <c:v>1.34E-2</c:v>
                </c:pt>
                <c:pt idx="3">
                  <c:v>1.23E-2</c:v>
                </c:pt>
                <c:pt idx="4">
                  <c:v>1.2699999999999999E-2</c:v>
                </c:pt>
                <c:pt idx="5">
                  <c:v>1.41E-2</c:v>
                </c:pt>
                <c:pt idx="6">
                  <c:v>1.4200000000000001E-2</c:v>
                </c:pt>
                <c:pt idx="7">
                  <c:v>1.38E-2</c:v>
                </c:pt>
                <c:pt idx="8">
                  <c:v>2.0199999999999999E-2</c:v>
                </c:pt>
                <c:pt idx="9">
                  <c:v>1.2800000000000001E-2</c:v>
                </c:pt>
                <c:pt idx="10">
                  <c:v>1.77E-2</c:v>
                </c:pt>
                <c:pt idx="11">
                  <c:v>1.54E-2</c:v>
                </c:pt>
                <c:pt idx="12">
                  <c:v>1.23E-2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5.1000000000000004E-3</c:v>
                </c:pt>
                <c:pt idx="1">
                  <c:v>5.1000000000000004E-3</c:v>
                </c:pt>
                <c:pt idx="2">
                  <c:v>5.1000000000000004E-3</c:v>
                </c:pt>
                <c:pt idx="3">
                  <c:v>5.3E-3</c:v>
                </c:pt>
                <c:pt idx="4">
                  <c:v>5.3E-3</c:v>
                </c:pt>
                <c:pt idx="5">
                  <c:v>5.1999999999999998E-3</c:v>
                </c:pt>
                <c:pt idx="6">
                  <c:v>5.1000000000000004E-3</c:v>
                </c:pt>
                <c:pt idx="7">
                  <c:v>5.4000000000000003E-3</c:v>
                </c:pt>
                <c:pt idx="8">
                  <c:v>5.4000000000000003E-3</c:v>
                </c:pt>
                <c:pt idx="9">
                  <c:v>5.5999999999999999E-3</c:v>
                </c:pt>
                <c:pt idx="10">
                  <c:v>5.7000000000000002E-3</c:v>
                </c:pt>
                <c:pt idx="11">
                  <c:v>5.7000000000000002E-3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8.3999999999999995E-3</c:v>
                </c:pt>
                <c:pt idx="1">
                  <c:v>7.7999999999999996E-3</c:v>
                </c:pt>
                <c:pt idx="2">
                  <c:v>7.7999999999999996E-3</c:v>
                </c:pt>
                <c:pt idx="3">
                  <c:v>6.1999999999999998E-3</c:v>
                </c:pt>
                <c:pt idx="4">
                  <c:v>6.4000000000000003E-3</c:v>
                </c:pt>
                <c:pt idx="5">
                  <c:v>8.9999999999999993E-3</c:v>
                </c:pt>
                <c:pt idx="6">
                  <c:v>8.6E-3</c:v>
                </c:pt>
                <c:pt idx="7">
                  <c:v>8.3999999999999995E-3</c:v>
                </c:pt>
                <c:pt idx="8">
                  <c:v>1.54E-2</c:v>
                </c:pt>
                <c:pt idx="9">
                  <c:v>6.6E-3</c:v>
                </c:pt>
                <c:pt idx="10">
                  <c:v>1.2699999999999999E-2</c:v>
                </c:pt>
                <c:pt idx="11">
                  <c:v>1.06E-2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4.5999999999999999E-3</c:v>
                </c:pt>
                <c:pt idx="2">
                  <c:v>4.4000000000000003E-3</c:v>
                </c:pt>
                <c:pt idx="3">
                  <c:v>4.4999999999999997E-3</c:v>
                </c:pt>
                <c:pt idx="4">
                  <c:v>4.5999999999999999E-3</c:v>
                </c:pt>
                <c:pt idx="5">
                  <c:v>4.7999999999999996E-3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5.1999999999999998E-3</c:v>
                </c:pt>
                <c:pt idx="9">
                  <c:v>5.1999999999999998E-3</c:v>
                </c:pt>
                <c:pt idx="10">
                  <c:v>5.4000000000000003E-3</c:v>
                </c:pt>
                <c:pt idx="11">
                  <c:v>5.4000000000000003E-3</c:v>
                </c:pt>
                <c:pt idx="12">
                  <c:v>5.1999999999999998E-3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51104"/>
        <c:axId val="623457344"/>
      </c:lineChart>
      <c:catAx>
        <c:axId val="610351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457344"/>
        <c:crosses val="autoZero"/>
        <c:auto val="1"/>
        <c:lblAlgn val="ctr"/>
        <c:lblOffset val="100"/>
        <c:noMultiLvlLbl val="0"/>
      </c:catAx>
      <c:valAx>
        <c:axId val="62345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51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1.09E-2</c:v>
                </c:pt>
                <c:pt idx="1">
                  <c:v>1.0800000000000001E-2</c:v>
                </c:pt>
                <c:pt idx="2">
                  <c:v>1.03E-2</c:v>
                </c:pt>
                <c:pt idx="3">
                  <c:v>1.03E-2</c:v>
                </c:pt>
                <c:pt idx="4">
                  <c:v>1.03E-2</c:v>
                </c:pt>
                <c:pt idx="5">
                  <c:v>1.0800000000000001E-2</c:v>
                </c:pt>
                <c:pt idx="6">
                  <c:v>1.11E-2</c:v>
                </c:pt>
                <c:pt idx="7">
                  <c:v>1.1599999999999999E-2</c:v>
                </c:pt>
                <c:pt idx="8">
                  <c:v>1.2E-2</c:v>
                </c:pt>
                <c:pt idx="9">
                  <c:v>1.18E-2</c:v>
                </c:pt>
                <c:pt idx="10">
                  <c:v>1.2800000000000001E-2</c:v>
                </c:pt>
                <c:pt idx="11">
                  <c:v>1.3299999999999999E-2</c:v>
                </c:pt>
                <c:pt idx="12">
                  <c:v>1.5800000000000002E-2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4.0000000000000001E-3</c:v>
                </c:pt>
                <c:pt idx="2">
                  <c:v>4.1000000000000003E-3</c:v>
                </c:pt>
                <c:pt idx="3">
                  <c:v>4.1999999999999997E-3</c:v>
                </c:pt>
                <c:pt idx="4">
                  <c:v>4.1999999999999997E-3</c:v>
                </c:pt>
                <c:pt idx="5">
                  <c:v>4.4999999999999997E-3</c:v>
                </c:pt>
                <c:pt idx="6">
                  <c:v>4.7000000000000002E-3</c:v>
                </c:pt>
                <c:pt idx="7">
                  <c:v>4.5999999999999999E-3</c:v>
                </c:pt>
                <c:pt idx="8">
                  <c:v>4.8999999999999998E-3</c:v>
                </c:pt>
                <c:pt idx="9">
                  <c:v>4.8999999999999998E-3</c:v>
                </c:pt>
                <c:pt idx="10">
                  <c:v>5.1000000000000004E-3</c:v>
                </c:pt>
                <c:pt idx="11">
                  <c:v>5.0000000000000001E-3</c:v>
                </c:pt>
                <c:pt idx="12">
                  <c:v>7.1999999999999998E-3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6.3E-3</c:v>
                </c:pt>
                <c:pt idx="1">
                  <c:v>5.4999999999999997E-3</c:v>
                </c:pt>
                <c:pt idx="2">
                  <c:v>4.4000000000000003E-3</c:v>
                </c:pt>
                <c:pt idx="3">
                  <c:v>4.3E-3</c:v>
                </c:pt>
                <c:pt idx="4">
                  <c:v>4.3E-3</c:v>
                </c:pt>
                <c:pt idx="5">
                  <c:v>4.5999999999999999E-3</c:v>
                </c:pt>
                <c:pt idx="6">
                  <c:v>4.7999999999999996E-3</c:v>
                </c:pt>
                <c:pt idx="7">
                  <c:v>5.4000000000000003E-3</c:v>
                </c:pt>
                <c:pt idx="8">
                  <c:v>5.1999999999999998E-3</c:v>
                </c:pt>
                <c:pt idx="9">
                  <c:v>5.4999999999999997E-3</c:v>
                </c:pt>
                <c:pt idx="10">
                  <c:v>6.1000000000000004E-3</c:v>
                </c:pt>
                <c:pt idx="11">
                  <c:v>6.4999999999999997E-3</c:v>
                </c:pt>
                <c:pt idx="12">
                  <c:v>9.2999999999999992E-3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5.3E-3</c:v>
                </c:pt>
                <c:pt idx="2">
                  <c:v>5.3E-3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5.1999999999999998E-3</c:v>
                </c:pt>
                <c:pt idx="6">
                  <c:v>5.3E-3</c:v>
                </c:pt>
                <c:pt idx="7">
                  <c:v>5.5999999999999999E-3</c:v>
                </c:pt>
                <c:pt idx="8">
                  <c:v>6.0000000000000001E-3</c:v>
                </c:pt>
                <c:pt idx="9">
                  <c:v>5.1999999999999998E-3</c:v>
                </c:pt>
                <c:pt idx="10">
                  <c:v>6.1000000000000004E-3</c:v>
                </c:pt>
                <c:pt idx="11">
                  <c:v>6.4999999999999997E-3</c:v>
                </c:pt>
                <c:pt idx="12">
                  <c:v>6.4000000000000003E-3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52640"/>
        <c:axId val="623459648"/>
      </c:lineChart>
      <c:catAx>
        <c:axId val="61035264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459648"/>
        <c:crosses val="autoZero"/>
        <c:auto val="1"/>
        <c:lblAlgn val="ctr"/>
        <c:lblOffset val="100"/>
        <c:noMultiLvlLbl val="0"/>
      </c:catAx>
      <c:valAx>
        <c:axId val="62345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52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8.6E-3</c:v>
                </c:pt>
                <c:pt idx="1">
                  <c:v>8.6999999999999994E-3</c:v>
                </c:pt>
                <c:pt idx="2">
                  <c:v>8.6E-3</c:v>
                </c:pt>
                <c:pt idx="3">
                  <c:v>8.3000000000000001E-3</c:v>
                </c:pt>
                <c:pt idx="4">
                  <c:v>8.0999999999999996E-3</c:v>
                </c:pt>
                <c:pt idx="5">
                  <c:v>8.3000000000000001E-3</c:v>
                </c:pt>
                <c:pt idx="6">
                  <c:v>8.6E-3</c:v>
                </c:pt>
                <c:pt idx="7">
                  <c:v>8.6999999999999994E-3</c:v>
                </c:pt>
                <c:pt idx="8">
                  <c:v>8.6999999999999994E-3</c:v>
                </c:pt>
                <c:pt idx="9">
                  <c:v>8.6E-3</c:v>
                </c:pt>
                <c:pt idx="10">
                  <c:v>9.1999999999999998E-3</c:v>
                </c:pt>
                <c:pt idx="11">
                  <c:v>9.2999999999999992E-3</c:v>
                </c:pt>
                <c:pt idx="12">
                  <c:v>8.8000000000000005E-3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4.7000000000000002E-3</c:v>
                </c:pt>
                <c:pt idx="2">
                  <c:v>4.4999999999999997E-3</c:v>
                </c:pt>
                <c:pt idx="3">
                  <c:v>4.7000000000000002E-3</c:v>
                </c:pt>
                <c:pt idx="4">
                  <c:v>4.3E-3</c:v>
                </c:pt>
                <c:pt idx="5">
                  <c:v>4.3E-3</c:v>
                </c:pt>
                <c:pt idx="6">
                  <c:v>4.4000000000000003E-3</c:v>
                </c:pt>
                <c:pt idx="7">
                  <c:v>4.5999999999999999E-3</c:v>
                </c:pt>
                <c:pt idx="8">
                  <c:v>4.5999999999999999E-3</c:v>
                </c:pt>
                <c:pt idx="9">
                  <c:v>4.5999999999999999E-3</c:v>
                </c:pt>
                <c:pt idx="10">
                  <c:v>4.5999999999999999E-3</c:v>
                </c:pt>
                <c:pt idx="11">
                  <c:v>4.7000000000000002E-3</c:v>
                </c:pt>
                <c:pt idx="12">
                  <c:v>4.5999999999999999E-3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4.4000000000000003E-3</c:v>
                </c:pt>
                <c:pt idx="2">
                  <c:v>3.0999999999999999E-3</c:v>
                </c:pt>
                <c:pt idx="3">
                  <c:v>2.8E-3</c:v>
                </c:pt>
                <c:pt idx="4">
                  <c:v>2.8E-3</c:v>
                </c:pt>
                <c:pt idx="5">
                  <c:v>3.3999999999999998E-3</c:v>
                </c:pt>
                <c:pt idx="6">
                  <c:v>3.3999999999999998E-3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3.0000000000000001E-3</c:v>
                </c:pt>
                <c:pt idx="10">
                  <c:v>3.8E-3</c:v>
                </c:pt>
                <c:pt idx="11">
                  <c:v>4.0000000000000001E-3</c:v>
                </c:pt>
                <c:pt idx="12">
                  <c:v>3.0000000000000001E-3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5.5999999999999999E-3</c:v>
                </c:pt>
                <c:pt idx="2">
                  <c:v>5.4999999999999997E-3</c:v>
                </c:pt>
                <c:pt idx="3">
                  <c:v>5.1999999999999998E-3</c:v>
                </c:pt>
                <c:pt idx="4">
                  <c:v>5.1000000000000004E-3</c:v>
                </c:pt>
                <c:pt idx="5">
                  <c:v>5.3E-3</c:v>
                </c:pt>
                <c:pt idx="6">
                  <c:v>5.3E-3</c:v>
                </c:pt>
                <c:pt idx="7">
                  <c:v>5.5999999999999999E-3</c:v>
                </c:pt>
                <c:pt idx="8">
                  <c:v>5.3E-3</c:v>
                </c:pt>
                <c:pt idx="9">
                  <c:v>5.4999999999999997E-3</c:v>
                </c:pt>
                <c:pt idx="10">
                  <c:v>5.8999999999999999E-3</c:v>
                </c:pt>
                <c:pt idx="11">
                  <c:v>6.0000000000000001E-3</c:v>
                </c:pt>
                <c:pt idx="12">
                  <c:v>6.4000000000000003E-3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78752"/>
        <c:axId val="623724224"/>
      </c:lineChart>
      <c:catAx>
        <c:axId val="610378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724224"/>
        <c:crosses val="autoZero"/>
        <c:auto val="1"/>
        <c:lblAlgn val="ctr"/>
        <c:lblOffset val="100"/>
        <c:noMultiLvlLbl val="0"/>
      </c:catAx>
      <c:valAx>
        <c:axId val="62372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7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5.7000000000000002E-3</c:v>
                </c:pt>
                <c:pt idx="2">
                  <c:v>6.0000000000000001E-3</c:v>
                </c:pt>
                <c:pt idx="3">
                  <c:v>5.7999999999999996E-3</c:v>
                </c:pt>
                <c:pt idx="4">
                  <c:v>5.5999999999999999E-3</c:v>
                </c:pt>
                <c:pt idx="5">
                  <c:v>5.3E-3</c:v>
                </c:pt>
                <c:pt idx="6">
                  <c:v>5.1000000000000004E-3</c:v>
                </c:pt>
                <c:pt idx="7">
                  <c:v>5.8999999999999999E-3</c:v>
                </c:pt>
                <c:pt idx="8">
                  <c:v>6.1999999999999998E-3</c:v>
                </c:pt>
                <c:pt idx="9">
                  <c:v>6.4000000000000003E-3</c:v>
                </c:pt>
                <c:pt idx="10">
                  <c:v>6.8999999999999999E-3</c:v>
                </c:pt>
                <c:pt idx="11">
                  <c:v>6.7999999999999996E-3</c:v>
                </c:pt>
                <c:pt idx="12">
                  <c:v>6.7999999999999996E-3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3.2000000000000002E-3</c:v>
                </c:pt>
                <c:pt idx="3">
                  <c:v>3.0999999999999999E-3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2.8999999999999998E-3</c:v>
                </c:pt>
                <c:pt idx="7">
                  <c:v>3.7000000000000002E-3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4.4000000000000003E-3</c:v>
                </c:pt>
                <c:pt idx="11">
                  <c:v>4.0000000000000001E-3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1.1000000000000001E-3</c:v>
                </c:pt>
                <c:pt idx="1">
                  <c:v>1.1999999999999999E-3</c:v>
                </c:pt>
                <c:pt idx="2">
                  <c:v>2.8999999999999998E-3</c:v>
                </c:pt>
                <c:pt idx="3">
                  <c:v>1.1000000000000001E-3</c:v>
                </c:pt>
                <c:pt idx="4">
                  <c:v>8.9999999999999998E-4</c:v>
                </c:pt>
                <c:pt idx="5">
                  <c:v>6.9999999999999999E-4</c:v>
                </c:pt>
                <c:pt idx="6">
                  <c:v>5.9999999999999995E-4</c:v>
                </c:pt>
                <c:pt idx="7">
                  <c:v>8.0000000000000004E-4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4.1999999999999997E-3</c:v>
                </c:pt>
                <c:pt idx="2">
                  <c:v>4.1000000000000003E-3</c:v>
                </c:pt>
                <c:pt idx="3">
                  <c:v>4.3E-3</c:v>
                </c:pt>
                <c:pt idx="4">
                  <c:v>4.1999999999999997E-3</c:v>
                </c:pt>
                <c:pt idx="5">
                  <c:v>4.1000000000000003E-3</c:v>
                </c:pt>
                <c:pt idx="6">
                  <c:v>4.1000000000000003E-3</c:v>
                </c:pt>
                <c:pt idx="7">
                  <c:v>4.4000000000000003E-3</c:v>
                </c:pt>
                <c:pt idx="8">
                  <c:v>4.4999999999999997E-3</c:v>
                </c:pt>
                <c:pt idx="9">
                  <c:v>4.7000000000000002E-3</c:v>
                </c:pt>
                <c:pt idx="10">
                  <c:v>5.0000000000000001E-3</c:v>
                </c:pt>
                <c:pt idx="11">
                  <c:v>5.4000000000000003E-3</c:v>
                </c:pt>
                <c:pt idx="12">
                  <c:v>5.4000000000000003E-3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80288"/>
        <c:axId val="623726528"/>
      </c:lineChart>
      <c:catAx>
        <c:axId val="610380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726528"/>
        <c:crosses val="autoZero"/>
        <c:auto val="1"/>
        <c:lblAlgn val="ctr"/>
        <c:lblOffset val="100"/>
        <c:noMultiLvlLbl val="0"/>
      </c:catAx>
      <c:valAx>
        <c:axId val="62372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8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0.31309999999999999</c:v>
                </c:pt>
                <c:pt idx="1">
                  <c:v>0.31759999999999999</c:v>
                </c:pt>
                <c:pt idx="2">
                  <c:v>0.30080000000000001</c:v>
                </c:pt>
                <c:pt idx="3">
                  <c:v>0.3044</c:v>
                </c:pt>
                <c:pt idx="4">
                  <c:v>0.29459999999999997</c:v>
                </c:pt>
                <c:pt idx="5">
                  <c:v>0.30449999999999999</c:v>
                </c:pt>
                <c:pt idx="6">
                  <c:v>0.29360000000000003</c:v>
                </c:pt>
                <c:pt idx="7">
                  <c:v>0.30149999999999999</c:v>
                </c:pt>
                <c:pt idx="8">
                  <c:v>0.28889999999999999</c:v>
                </c:pt>
                <c:pt idx="9">
                  <c:v>0.28100000000000003</c:v>
                </c:pt>
                <c:pt idx="10">
                  <c:v>0.2888</c:v>
                </c:pt>
                <c:pt idx="11">
                  <c:v>0.29630000000000001</c:v>
                </c:pt>
                <c:pt idx="12">
                  <c:v>0.29120000000000001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0.17230000000000001</c:v>
                </c:pt>
                <c:pt idx="1">
                  <c:v>0.1651</c:v>
                </c:pt>
                <c:pt idx="2">
                  <c:v>0.16220000000000001</c:v>
                </c:pt>
                <c:pt idx="3">
                  <c:v>0.15759999999999999</c:v>
                </c:pt>
                <c:pt idx="4">
                  <c:v>0.15820000000000001</c:v>
                </c:pt>
                <c:pt idx="5">
                  <c:v>0.15859999999999999</c:v>
                </c:pt>
                <c:pt idx="6">
                  <c:v>0.1583</c:v>
                </c:pt>
                <c:pt idx="7">
                  <c:v>0.15890000000000001</c:v>
                </c:pt>
                <c:pt idx="8">
                  <c:v>0.15540000000000001</c:v>
                </c:pt>
                <c:pt idx="9">
                  <c:v>0.15629999999999999</c:v>
                </c:pt>
                <c:pt idx="10">
                  <c:v>0.1575</c:v>
                </c:pt>
                <c:pt idx="11">
                  <c:v>0.16020000000000001</c:v>
                </c:pt>
                <c:pt idx="12">
                  <c:v>0.1615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9.8400000000000001E-2</c:v>
                </c:pt>
                <c:pt idx="1">
                  <c:v>0.109</c:v>
                </c:pt>
                <c:pt idx="2">
                  <c:v>9.2200000000000004E-2</c:v>
                </c:pt>
                <c:pt idx="3">
                  <c:v>0.1036</c:v>
                </c:pt>
                <c:pt idx="4">
                  <c:v>9.1200000000000003E-2</c:v>
                </c:pt>
                <c:pt idx="5">
                  <c:v>0.10440000000000001</c:v>
                </c:pt>
                <c:pt idx="6">
                  <c:v>9.2700000000000005E-2</c:v>
                </c:pt>
                <c:pt idx="7">
                  <c:v>0.1014</c:v>
                </c:pt>
                <c:pt idx="8">
                  <c:v>8.8700000000000001E-2</c:v>
                </c:pt>
                <c:pt idx="9">
                  <c:v>7.6700000000000004E-2</c:v>
                </c:pt>
                <c:pt idx="10">
                  <c:v>8.6499999999999994E-2</c:v>
                </c:pt>
                <c:pt idx="11">
                  <c:v>9.74E-2</c:v>
                </c:pt>
                <c:pt idx="12">
                  <c:v>8.6499999999999994E-2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0.12590000000000001</c:v>
                </c:pt>
                <c:pt idx="1">
                  <c:v>0.12429999999999999</c:v>
                </c:pt>
                <c:pt idx="2">
                  <c:v>0.11940000000000001</c:v>
                </c:pt>
                <c:pt idx="3">
                  <c:v>0.1168</c:v>
                </c:pt>
                <c:pt idx="4">
                  <c:v>0.11609999999999999</c:v>
                </c:pt>
                <c:pt idx="5">
                  <c:v>0.11700000000000001</c:v>
                </c:pt>
                <c:pt idx="6">
                  <c:v>0.11550000000000001</c:v>
                </c:pt>
                <c:pt idx="7">
                  <c:v>0.1163</c:v>
                </c:pt>
                <c:pt idx="8">
                  <c:v>0.11409999999999999</c:v>
                </c:pt>
                <c:pt idx="9">
                  <c:v>0.1137</c:v>
                </c:pt>
                <c:pt idx="10">
                  <c:v>0.1137</c:v>
                </c:pt>
                <c:pt idx="11">
                  <c:v>0.1124</c:v>
                </c:pt>
                <c:pt idx="12">
                  <c:v>0.11559999999999999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85920"/>
        <c:axId val="623728832"/>
      </c:lineChart>
      <c:catAx>
        <c:axId val="610385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728832"/>
        <c:crosses val="autoZero"/>
        <c:auto val="1"/>
        <c:lblAlgn val="ctr"/>
        <c:lblOffset val="100"/>
        <c:noMultiLvlLbl val="0"/>
      </c:catAx>
      <c:valAx>
        <c:axId val="62372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85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0.64799999999999991</c:v>
                </c:pt>
                <c:pt idx="1">
                  <c:v>0.64399999999999991</c:v>
                </c:pt>
                <c:pt idx="2">
                  <c:v>0.66090000000000004</c:v>
                </c:pt>
                <c:pt idx="3">
                  <c:v>0.65890000000000004</c:v>
                </c:pt>
                <c:pt idx="4">
                  <c:v>0.66869999999999996</c:v>
                </c:pt>
                <c:pt idx="5">
                  <c:v>0.65700000000000003</c:v>
                </c:pt>
                <c:pt idx="6">
                  <c:v>0.66739999999999999</c:v>
                </c:pt>
                <c:pt idx="7">
                  <c:v>0.65849999999999986</c:v>
                </c:pt>
                <c:pt idx="8">
                  <c:v>0.66399999999999992</c:v>
                </c:pt>
                <c:pt idx="9">
                  <c:v>0.67939999999999989</c:v>
                </c:pt>
                <c:pt idx="10">
                  <c:v>0.66459999999999986</c:v>
                </c:pt>
                <c:pt idx="11">
                  <c:v>0.65890000000000004</c:v>
                </c:pt>
                <c:pt idx="12">
                  <c:v>0.66509999999999991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0.81100000000000005</c:v>
                </c:pt>
                <c:pt idx="1">
                  <c:v>0.81799999999999995</c:v>
                </c:pt>
                <c:pt idx="2">
                  <c:v>0.82090000000000007</c:v>
                </c:pt>
                <c:pt idx="3">
                  <c:v>0.82510000000000006</c:v>
                </c:pt>
                <c:pt idx="4">
                  <c:v>0.82500000000000007</c:v>
                </c:pt>
                <c:pt idx="5">
                  <c:v>0.82440000000000013</c:v>
                </c:pt>
                <c:pt idx="6">
                  <c:v>0.8246</c:v>
                </c:pt>
                <c:pt idx="7">
                  <c:v>0.82279999999999986</c:v>
                </c:pt>
                <c:pt idx="8">
                  <c:v>0.82569999999999999</c:v>
                </c:pt>
                <c:pt idx="9">
                  <c:v>0.82459999999999989</c:v>
                </c:pt>
                <c:pt idx="10">
                  <c:v>0.82269999999999999</c:v>
                </c:pt>
                <c:pt idx="11">
                  <c:v>0.82039999999999991</c:v>
                </c:pt>
                <c:pt idx="12">
                  <c:v>0.81689999999999996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0.88260000000000005</c:v>
                </c:pt>
                <c:pt idx="1">
                  <c:v>0.8721000000000001</c:v>
                </c:pt>
                <c:pt idx="2">
                  <c:v>0.88959999999999995</c:v>
                </c:pt>
                <c:pt idx="3">
                  <c:v>0.88200000000000001</c:v>
                </c:pt>
                <c:pt idx="4">
                  <c:v>0.89440000000000008</c:v>
                </c:pt>
                <c:pt idx="5">
                  <c:v>0.8778999999999999</c:v>
                </c:pt>
                <c:pt idx="6">
                  <c:v>0.88989999999999991</c:v>
                </c:pt>
                <c:pt idx="7">
                  <c:v>0.88060000000000005</c:v>
                </c:pt>
                <c:pt idx="8">
                  <c:v>0.88640000000000008</c:v>
                </c:pt>
                <c:pt idx="9">
                  <c:v>0.9073</c:v>
                </c:pt>
                <c:pt idx="10">
                  <c:v>0.88989999999999991</c:v>
                </c:pt>
                <c:pt idx="11">
                  <c:v>0.88049999999999995</c:v>
                </c:pt>
                <c:pt idx="12">
                  <c:v>0.89380000000000004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0.85440000000000005</c:v>
                </c:pt>
                <c:pt idx="1">
                  <c:v>0.85599999999999998</c:v>
                </c:pt>
                <c:pt idx="2">
                  <c:v>0.86130000000000018</c:v>
                </c:pt>
                <c:pt idx="3">
                  <c:v>0.86420000000000008</c:v>
                </c:pt>
                <c:pt idx="4">
                  <c:v>0.86499999999999999</c:v>
                </c:pt>
                <c:pt idx="5">
                  <c:v>0.86360000000000003</c:v>
                </c:pt>
                <c:pt idx="6">
                  <c:v>0.86480000000000001</c:v>
                </c:pt>
                <c:pt idx="7">
                  <c:v>0.86309999999999998</c:v>
                </c:pt>
                <c:pt idx="8">
                  <c:v>0.86490000000000011</c:v>
                </c:pt>
                <c:pt idx="9">
                  <c:v>0.86570000000000003</c:v>
                </c:pt>
                <c:pt idx="10">
                  <c:v>0.8639</c:v>
                </c:pt>
                <c:pt idx="11">
                  <c:v>0.86430000000000007</c:v>
                </c:pt>
                <c:pt idx="12">
                  <c:v>0.8610000000000001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86944"/>
        <c:axId val="623952448"/>
      </c:lineChart>
      <c:catAx>
        <c:axId val="610386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952448"/>
        <c:crosses val="autoZero"/>
        <c:auto val="1"/>
        <c:lblAlgn val="ctr"/>
        <c:lblOffset val="100"/>
        <c:noMultiLvlLbl val="0"/>
      </c:catAx>
      <c:valAx>
        <c:axId val="62395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86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94.06</c:v>
                </c:pt>
                <c:pt idx="1">
                  <c:v>95.9</c:v>
                </c:pt>
                <c:pt idx="2">
                  <c:v>106.08</c:v>
                </c:pt>
                <c:pt idx="3">
                  <c:v>98.47</c:v>
                </c:pt>
                <c:pt idx="4">
                  <c:v>113.77</c:v>
                </c:pt>
                <c:pt idx="5">
                  <c:v>117.25</c:v>
                </c:pt>
                <c:pt idx="6">
                  <c:v>112.79</c:v>
                </c:pt>
                <c:pt idx="7">
                  <c:v>117.7</c:v>
                </c:pt>
                <c:pt idx="8">
                  <c:v>108.93</c:v>
                </c:pt>
                <c:pt idx="9">
                  <c:v>130.91999999999999</c:v>
                </c:pt>
                <c:pt idx="10">
                  <c:v>105.84</c:v>
                </c:pt>
                <c:pt idx="11">
                  <c:v>109.95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109</c:v>
                </c:pt>
                <c:pt idx="1">
                  <c:v>125.61</c:v>
                </c:pt>
                <c:pt idx="2">
                  <c:v>116</c:v>
                </c:pt>
                <c:pt idx="3">
                  <c:v>83.85</c:v>
                </c:pt>
                <c:pt idx="4">
                  <c:v>87.2</c:v>
                </c:pt>
                <c:pt idx="5">
                  <c:v>106.58</c:v>
                </c:pt>
                <c:pt idx="6">
                  <c:v>96.05</c:v>
                </c:pt>
                <c:pt idx="7">
                  <c:v>118.51</c:v>
                </c:pt>
                <c:pt idx="8">
                  <c:v>130.52000000000001</c:v>
                </c:pt>
                <c:pt idx="9">
                  <c:v>133.6</c:v>
                </c:pt>
                <c:pt idx="10">
                  <c:v>126.6</c:v>
                </c:pt>
                <c:pt idx="11">
                  <c:v>131.34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110.21</c:v>
                </c:pt>
                <c:pt idx="1">
                  <c:v>116.9</c:v>
                </c:pt>
                <c:pt idx="2">
                  <c:v>134.86000000000001</c:v>
                </c:pt>
                <c:pt idx="3">
                  <c:v>133.12</c:v>
                </c:pt>
                <c:pt idx="4">
                  <c:v>134.46</c:v>
                </c:pt>
                <c:pt idx="5">
                  <c:v>144.85</c:v>
                </c:pt>
                <c:pt idx="6">
                  <c:v>131.66</c:v>
                </c:pt>
                <c:pt idx="7">
                  <c:v>147.66999999999999</c:v>
                </c:pt>
                <c:pt idx="8">
                  <c:v>131.66</c:v>
                </c:pt>
                <c:pt idx="9">
                  <c:v>140.79</c:v>
                </c:pt>
                <c:pt idx="10">
                  <c:v>152.47999999999999</c:v>
                </c:pt>
                <c:pt idx="11">
                  <c:v>151.91999999999999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130.38</c:v>
                </c:pt>
                <c:pt idx="1">
                  <c:v>118.11</c:v>
                </c:pt>
                <c:pt idx="2">
                  <c:v>153.66999999999999</c:v>
                </c:pt>
                <c:pt idx="3">
                  <c:v>146</c:v>
                </c:pt>
                <c:pt idx="4">
                  <c:v>169.2</c:v>
                </c:pt>
                <c:pt idx="5">
                  <c:v>166.69</c:v>
                </c:pt>
                <c:pt idx="6">
                  <c:v>149.07</c:v>
                </c:pt>
                <c:pt idx="7">
                  <c:v>188.57</c:v>
                </c:pt>
                <c:pt idx="8">
                  <c:v>172.91</c:v>
                </c:pt>
                <c:pt idx="9">
                  <c:v>153.24</c:v>
                </c:pt>
                <c:pt idx="10">
                  <c:v>152.97999999999999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71712"/>
        <c:axId val="623954752"/>
      </c:lineChart>
      <c:catAx>
        <c:axId val="616371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954752"/>
        <c:crosses val="autoZero"/>
        <c:auto val="1"/>
        <c:lblAlgn val="ctr"/>
        <c:lblOffset val="100"/>
        <c:noMultiLvlLbl val="0"/>
      </c:catAx>
      <c:valAx>
        <c:axId val="62395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71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39.159999999999997</c:v>
                </c:pt>
                <c:pt idx="1">
                  <c:v>34.94</c:v>
                </c:pt>
                <c:pt idx="2">
                  <c:v>42.41</c:v>
                </c:pt>
                <c:pt idx="3">
                  <c:v>35.340000000000003</c:v>
                </c:pt>
                <c:pt idx="4">
                  <c:v>37.36</c:v>
                </c:pt>
                <c:pt idx="5">
                  <c:v>39.81</c:v>
                </c:pt>
                <c:pt idx="6">
                  <c:v>35.89</c:v>
                </c:pt>
                <c:pt idx="7">
                  <c:v>39.5</c:v>
                </c:pt>
                <c:pt idx="8">
                  <c:v>35.6</c:v>
                </c:pt>
                <c:pt idx="9">
                  <c:v>45.97</c:v>
                </c:pt>
                <c:pt idx="10">
                  <c:v>40.25</c:v>
                </c:pt>
                <c:pt idx="11">
                  <c:v>41.89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42.1</c:v>
                </c:pt>
                <c:pt idx="1">
                  <c:v>50.41</c:v>
                </c:pt>
                <c:pt idx="2">
                  <c:v>40.090000000000003</c:v>
                </c:pt>
                <c:pt idx="3">
                  <c:v>27.85</c:v>
                </c:pt>
                <c:pt idx="4">
                  <c:v>27.33</c:v>
                </c:pt>
                <c:pt idx="5">
                  <c:v>34.92</c:v>
                </c:pt>
                <c:pt idx="6">
                  <c:v>31.39</c:v>
                </c:pt>
                <c:pt idx="7">
                  <c:v>36.82</c:v>
                </c:pt>
                <c:pt idx="8">
                  <c:v>41.51</c:v>
                </c:pt>
                <c:pt idx="9">
                  <c:v>44.07</c:v>
                </c:pt>
                <c:pt idx="10">
                  <c:v>45.8</c:v>
                </c:pt>
                <c:pt idx="11">
                  <c:v>52.45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36.549999999999997</c:v>
                </c:pt>
                <c:pt idx="1">
                  <c:v>42.49</c:v>
                </c:pt>
                <c:pt idx="2">
                  <c:v>41.96</c:v>
                </c:pt>
                <c:pt idx="3">
                  <c:v>39.43</c:v>
                </c:pt>
                <c:pt idx="4">
                  <c:v>38.53</c:v>
                </c:pt>
                <c:pt idx="5">
                  <c:v>45.19</c:v>
                </c:pt>
                <c:pt idx="6">
                  <c:v>37.549999999999997</c:v>
                </c:pt>
                <c:pt idx="7">
                  <c:v>48.46</c:v>
                </c:pt>
                <c:pt idx="8">
                  <c:v>38.97</c:v>
                </c:pt>
                <c:pt idx="9">
                  <c:v>43.46</c:v>
                </c:pt>
                <c:pt idx="10">
                  <c:v>57.86</c:v>
                </c:pt>
                <c:pt idx="11">
                  <c:v>51.48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47.87</c:v>
                </c:pt>
                <c:pt idx="1">
                  <c:v>39</c:v>
                </c:pt>
                <c:pt idx="2">
                  <c:v>47.18</c:v>
                </c:pt>
                <c:pt idx="3">
                  <c:v>44.19</c:v>
                </c:pt>
                <c:pt idx="4">
                  <c:v>48.67</c:v>
                </c:pt>
                <c:pt idx="5">
                  <c:v>51.26</c:v>
                </c:pt>
                <c:pt idx="6">
                  <c:v>45.45</c:v>
                </c:pt>
                <c:pt idx="7">
                  <c:v>59.95</c:v>
                </c:pt>
                <c:pt idx="8">
                  <c:v>57.31</c:v>
                </c:pt>
                <c:pt idx="9">
                  <c:v>50.26</c:v>
                </c:pt>
                <c:pt idx="10">
                  <c:v>53.61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86048"/>
        <c:axId val="623957056"/>
      </c:lineChart>
      <c:catAx>
        <c:axId val="6163860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957056"/>
        <c:crosses val="autoZero"/>
        <c:auto val="1"/>
        <c:lblAlgn val="ctr"/>
        <c:lblOffset val="100"/>
        <c:noMultiLvlLbl val="0"/>
      </c:catAx>
      <c:valAx>
        <c:axId val="623957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6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21.66</c:v>
                </c:pt>
                <c:pt idx="1">
                  <c:v>27.06</c:v>
                </c:pt>
                <c:pt idx="2">
                  <c:v>28.18</c:v>
                </c:pt>
                <c:pt idx="3">
                  <c:v>28.47</c:v>
                </c:pt>
                <c:pt idx="4">
                  <c:v>36.17</c:v>
                </c:pt>
                <c:pt idx="5">
                  <c:v>33.76</c:v>
                </c:pt>
                <c:pt idx="6">
                  <c:v>33.450000000000003</c:v>
                </c:pt>
                <c:pt idx="7">
                  <c:v>34.64</c:v>
                </c:pt>
                <c:pt idx="8">
                  <c:v>33.950000000000003</c:v>
                </c:pt>
                <c:pt idx="9">
                  <c:v>39.07</c:v>
                </c:pt>
                <c:pt idx="10">
                  <c:v>28.92</c:v>
                </c:pt>
                <c:pt idx="11">
                  <c:v>31.45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30.91</c:v>
                </c:pt>
                <c:pt idx="1">
                  <c:v>29.79</c:v>
                </c:pt>
                <c:pt idx="2">
                  <c:v>37.619999999999997</c:v>
                </c:pt>
                <c:pt idx="3">
                  <c:v>27.02</c:v>
                </c:pt>
                <c:pt idx="4">
                  <c:v>29.99</c:v>
                </c:pt>
                <c:pt idx="5">
                  <c:v>35.35</c:v>
                </c:pt>
                <c:pt idx="6">
                  <c:v>34.42</c:v>
                </c:pt>
                <c:pt idx="7">
                  <c:v>40.19</c:v>
                </c:pt>
                <c:pt idx="8">
                  <c:v>41.87</c:v>
                </c:pt>
                <c:pt idx="9">
                  <c:v>39.299999999999997</c:v>
                </c:pt>
                <c:pt idx="10">
                  <c:v>34.07</c:v>
                </c:pt>
                <c:pt idx="11">
                  <c:v>30.12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28.49</c:v>
                </c:pt>
                <c:pt idx="1">
                  <c:v>29.3</c:v>
                </c:pt>
                <c:pt idx="2">
                  <c:v>42.46</c:v>
                </c:pt>
                <c:pt idx="3">
                  <c:v>41.96</c:v>
                </c:pt>
                <c:pt idx="4">
                  <c:v>45.48</c:v>
                </c:pt>
                <c:pt idx="5">
                  <c:v>46.66</c:v>
                </c:pt>
                <c:pt idx="6">
                  <c:v>43.6</c:v>
                </c:pt>
                <c:pt idx="7">
                  <c:v>44.34</c:v>
                </c:pt>
                <c:pt idx="8">
                  <c:v>41.87</c:v>
                </c:pt>
                <c:pt idx="9">
                  <c:v>41.27</c:v>
                </c:pt>
                <c:pt idx="10">
                  <c:v>35.89</c:v>
                </c:pt>
                <c:pt idx="11">
                  <c:v>38.33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27.59</c:v>
                </c:pt>
                <c:pt idx="1">
                  <c:v>30.22</c:v>
                </c:pt>
                <c:pt idx="2">
                  <c:v>45.85</c:v>
                </c:pt>
                <c:pt idx="3">
                  <c:v>44.36</c:v>
                </c:pt>
                <c:pt idx="4">
                  <c:v>55.39</c:v>
                </c:pt>
                <c:pt idx="5">
                  <c:v>52.04</c:v>
                </c:pt>
                <c:pt idx="6">
                  <c:v>47.51</c:v>
                </c:pt>
                <c:pt idx="7">
                  <c:v>53.42</c:v>
                </c:pt>
                <c:pt idx="8">
                  <c:v>47.9</c:v>
                </c:pt>
                <c:pt idx="9">
                  <c:v>43.65</c:v>
                </c:pt>
                <c:pt idx="10">
                  <c:v>38.07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40832"/>
        <c:axId val="623959360"/>
      </c:lineChart>
      <c:catAx>
        <c:axId val="6164408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959360"/>
        <c:crosses val="autoZero"/>
        <c:auto val="1"/>
        <c:lblAlgn val="ctr"/>
        <c:lblOffset val="100"/>
        <c:noMultiLvlLbl val="0"/>
      </c:catAx>
      <c:valAx>
        <c:axId val="62395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4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2.78</c:v>
                </c:pt>
                <c:pt idx="1">
                  <c:v>4.2</c:v>
                </c:pt>
                <c:pt idx="2">
                  <c:v>3.53</c:v>
                </c:pt>
                <c:pt idx="3">
                  <c:v>4.3600000000000003</c:v>
                </c:pt>
                <c:pt idx="4">
                  <c:v>4.5599999999999996</c:v>
                </c:pt>
                <c:pt idx="5">
                  <c:v>5.36</c:v>
                </c:pt>
                <c:pt idx="6">
                  <c:v>3.94</c:v>
                </c:pt>
                <c:pt idx="7">
                  <c:v>4.8099999999999996</c:v>
                </c:pt>
                <c:pt idx="8">
                  <c:v>4.5999999999999996</c:v>
                </c:pt>
                <c:pt idx="9">
                  <c:v>6.15</c:v>
                </c:pt>
                <c:pt idx="10">
                  <c:v>3.82</c:v>
                </c:pt>
                <c:pt idx="11">
                  <c:v>4.67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3.94</c:v>
                </c:pt>
                <c:pt idx="1">
                  <c:v>6.03</c:v>
                </c:pt>
                <c:pt idx="2">
                  <c:v>7.11</c:v>
                </c:pt>
                <c:pt idx="3">
                  <c:v>3.68</c:v>
                </c:pt>
                <c:pt idx="4">
                  <c:v>4.62</c:v>
                </c:pt>
                <c:pt idx="5">
                  <c:v>4.8899999999999997</c:v>
                </c:pt>
                <c:pt idx="6">
                  <c:v>5.13</c:v>
                </c:pt>
                <c:pt idx="7">
                  <c:v>5.6</c:v>
                </c:pt>
                <c:pt idx="8">
                  <c:v>5.9</c:v>
                </c:pt>
                <c:pt idx="9">
                  <c:v>5.69</c:v>
                </c:pt>
                <c:pt idx="10">
                  <c:v>5.5</c:v>
                </c:pt>
                <c:pt idx="11">
                  <c:v>5.08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4.5599999999999996</c:v>
                </c:pt>
                <c:pt idx="1">
                  <c:v>5.03</c:v>
                </c:pt>
                <c:pt idx="2">
                  <c:v>7.92</c:v>
                </c:pt>
                <c:pt idx="3">
                  <c:v>6.95</c:v>
                </c:pt>
                <c:pt idx="4">
                  <c:v>7.59</c:v>
                </c:pt>
                <c:pt idx="5">
                  <c:v>7.21</c:v>
                </c:pt>
                <c:pt idx="6">
                  <c:v>6.59</c:v>
                </c:pt>
                <c:pt idx="7">
                  <c:v>6.21</c:v>
                </c:pt>
                <c:pt idx="8">
                  <c:v>6.76</c:v>
                </c:pt>
                <c:pt idx="9">
                  <c:v>7.87</c:v>
                </c:pt>
                <c:pt idx="10">
                  <c:v>5.57</c:v>
                </c:pt>
                <c:pt idx="11">
                  <c:v>6.17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4.29</c:v>
                </c:pt>
                <c:pt idx="1">
                  <c:v>5.62</c:v>
                </c:pt>
                <c:pt idx="2">
                  <c:v>9.42</c:v>
                </c:pt>
                <c:pt idx="3">
                  <c:v>8.2100000000000009</c:v>
                </c:pt>
                <c:pt idx="4">
                  <c:v>10.17</c:v>
                </c:pt>
                <c:pt idx="5">
                  <c:v>9.08</c:v>
                </c:pt>
                <c:pt idx="6">
                  <c:v>7.71</c:v>
                </c:pt>
                <c:pt idx="7">
                  <c:v>8.83</c:v>
                </c:pt>
                <c:pt idx="8">
                  <c:v>7.71</c:v>
                </c:pt>
                <c:pt idx="9">
                  <c:v>7.66</c:v>
                </c:pt>
                <c:pt idx="10">
                  <c:v>7.66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41856"/>
        <c:axId val="664790720"/>
      </c:lineChart>
      <c:catAx>
        <c:axId val="6164418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4790720"/>
        <c:crosses val="autoZero"/>
        <c:auto val="1"/>
        <c:lblAlgn val="ctr"/>
        <c:lblOffset val="100"/>
        <c:noMultiLvlLbl val="0"/>
      </c:catAx>
      <c:valAx>
        <c:axId val="664790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41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0.35</c:v>
                </c:pt>
                <c:pt idx="1">
                  <c:v>0.35</c:v>
                </c:pt>
                <c:pt idx="2">
                  <c:v>0.24</c:v>
                </c:pt>
                <c:pt idx="3">
                  <c:v>0.36</c:v>
                </c:pt>
                <c:pt idx="4">
                  <c:v>0.28999999999999998</c:v>
                </c:pt>
                <c:pt idx="5">
                  <c:v>0.36</c:v>
                </c:pt>
                <c:pt idx="6">
                  <c:v>0.17</c:v>
                </c:pt>
                <c:pt idx="7">
                  <c:v>0.28999999999999998</c:v>
                </c:pt>
                <c:pt idx="8">
                  <c:v>0.36</c:v>
                </c:pt>
                <c:pt idx="9">
                  <c:v>0.41</c:v>
                </c:pt>
                <c:pt idx="10">
                  <c:v>0.28999999999999998</c:v>
                </c:pt>
                <c:pt idx="11">
                  <c:v>0.21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0.28999999999999998</c:v>
                </c:pt>
                <c:pt idx="1">
                  <c:v>0.19</c:v>
                </c:pt>
                <c:pt idx="2">
                  <c:v>0.48</c:v>
                </c:pt>
                <c:pt idx="3">
                  <c:v>0.28999999999999998</c:v>
                </c:pt>
                <c:pt idx="4">
                  <c:v>0.48</c:v>
                </c:pt>
                <c:pt idx="5">
                  <c:v>0.35</c:v>
                </c:pt>
                <c:pt idx="6">
                  <c:v>0.09</c:v>
                </c:pt>
                <c:pt idx="7">
                  <c:v>0.36</c:v>
                </c:pt>
                <c:pt idx="8">
                  <c:v>0.47</c:v>
                </c:pt>
                <c:pt idx="9">
                  <c:v>0.36</c:v>
                </c:pt>
                <c:pt idx="10">
                  <c:v>0.24</c:v>
                </c:pt>
                <c:pt idx="11">
                  <c:v>0.22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0.31</c:v>
                </c:pt>
                <c:pt idx="1">
                  <c:v>0.28000000000000003</c:v>
                </c:pt>
                <c:pt idx="2">
                  <c:v>0.4</c:v>
                </c:pt>
                <c:pt idx="3">
                  <c:v>0.48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0.43</c:v>
                </c:pt>
                <c:pt idx="7">
                  <c:v>0.35</c:v>
                </c:pt>
                <c:pt idx="8">
                  <c:v>0.19</c:v>
                </c:pt>
                <c:pt idx="9">
                  <c:v>0.26</c:v>
                </c:pt>
                <c:pt idx="10">
                  <c:v>0.33</c:v>
                </c:pt>
                <c:pt idx="11">
                  <c:v>0.28000000000000003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0.24</c:v>
                </c:pt>
                <c:pt idx="1">
                  <c:v>0.36</c:v>
                </c:pt>
                <c:pt idx="2">
                  <c:v>0.54</c:v>
                </c:pt>
                <c:pt idx="3">
                  <c:v>0.43</c:v>
                </c:pt>
                <c:pt idx="4">
                  <c:v>0.55000000000000004</c:v>
                </c:pt>
                <c:pt idx="5">
                  <c:v>0.62</c:v>
                </c:pt>
                <c:pt idx="6">
                  <c:v>0.48</c:v>
                </c:pt>
                <c:pt idx="7">
                  <c:v>0.54</c:v>
                </c:pt>
                <c:pt idx="8">
                  <c:v>0.69</c:v>
                </c:pt>
                <c:pt idx="9">
                  <c:v>0.47</c:v>
                </c:pt>
                <c:pt idx="10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42880"/>
        <c:axId val="664793024"/>
      </c:lineChart>
      <c:catAx>
        <c:axId val="6164428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4793024"/>
        <c:crosses val="autoZero"/>
        <c:auto val="1"/>
        <c:lblAlgn val="ctr"/>
        <c:lblOffset val="100"/>
        <c:noMultiLvlLbl val="0"/>
      </c:catAx>
      <c:valAx>
        <c:axId val="66479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42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10.65</c:v>
                </c:pt>
                <c:pt idx="1">
                  <c:v>9.06</c:v>
                </c:pt>
                <c:pt idx="2">
                  <c:v>10.39</c:v>
                </c:pt>
                <c:pt idx="3">
                  <c:v>10.17</c:v>
                </c:pt>
                <c:pt idx="4">
                  <c:v>11.5</c:v>
                </c:pt>
                <c:pt idx="5">
                  <c:v>12.1</c:v>
                </c:pt>
                <c:pt idx="6">
                  <c:v>11.53</c:v>
                </c:pt>
                <c:pt idx="7">
                  <c:v>13.03</c:v>
                </c:pt>
                <c:pt idx="8">
                  <c:v>11.1</c:v>
                </c:pt>
                <c:pt idx="9">
                  <c:v>12.41</c:v>
                </c:pt>
                <c:pt idx="10">
                  <c:v>9.49</c:v>
                </c:pt>
                <c:pt idx="11">
                  <c:v>9.49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9.61</c:v>
                </c:pt>
                <c:pt idx="1">
                  <c:v>12.1</c:v>
                </c:pt>
                <c:pt idx="2">
                  <c:v>9.75</c:v>
                </c:pt>
                <c:pt idx="3">
                  <c:v>7.61</c:v>
                </c:pt>
                <c:pt idx="4">
                  <c:v>6.93</c:v>
                </c:pt>
                <c:pt idx="5">
                  <c:v>9.75</c:v>
                </c:pt>
                <c:pt idx="6">
                  <c:v>8.25</c:v>
                </c:pt>
                <c:pt idx="7">
                  <c:v>10.41</c:v>
                </c:pt>
                <c:pt idx="8">
                  <c:v>10.96</c:v>
                </c:pt>
                <c:pt idx="9">
                  <c:v>11.91</c:v>
                </c:pt>
                <c:pt idx="10">
                  <c:v>11.69</c:v>
                </c:pt>
                <c:pt idx="11">
                  <c:v>12.05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10.79</c:v>
                </c:pt>
                <c:pt idx="1">
                  <c:v>10.79</c:v>
                </c:pt>
                <c:pt idx="2">
                  <c:v>10.42</c:v>
                </c:pt>
                <c:pt idx="3">
                  <c:v>11.67</c:v>
                </c:pt>
                <c:pt idx="4">
                  <c:v>12.12</c:v>
                </c:pt>
                <c:pt idx="5">
                  <c:v>12.1</c:v>
                </c:pt>
                <c:pt idx="6">
                  <c:v>11.76</c:v>
                </c:pt>
                <c:pt idx="7">
                  <c:v>14.3</c:v>
                </c:pt>
                <c:pt idx="8">
                  <c:v>12.83</c:v>
                </c:pt>
                <c:pt idx="9">
                  <c:v>13.09</c:v>
                </c:pt>
                <c:pt idx="10">
                  <c:v>15.06</c:v>
                </c:pt>
                <c:pt idx="11">
                  <c:v>15.8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14.11</c:v>
                </c:pt>
                <c:pt idx="1">
                  <c:v>11.38</c:v>
                </c:pt>
                <c:pt idx="2">
                  <c:v>13.19</c:v>
                </c:pt>
                <c:pt idx="3">
                  <c:v>12.62</c:v>
                </c:pt>
                <c:pt idx="4">
                  <c:v>15.71</c:v>
                </c:pt>
                <c:pt idx="5">
                  <c:v>15.14</c:v>
                </c:pt>
                <c:pt idx="6">
                  <c:v>13.62</c:v>
                </c:pt>
                <c:pt idx="7">
                  <c:v>18.809999999999999</c:v>
                </c:pt>
                <c:pt idx="8">
                  <c:v>17.149999999999999</c:v>
                </c:pt>
                <c:pt idx="9">
                  <c:v>13.92</c:v>
                </c:pt>
                <c:pt idx="10">
                  <c:v>13.24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2848"/>
        <c:axId val="664795328"/>
      </c:lineChart>
      <c:catAx>
        <c:axId val="5703828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4795328"/>
        <c:crosses val="autoZero"/>
        <c:auto val="1"/>
        <c:lblAlgn val="ctr"/>
        <c:lblOffset val="100"/>
        <c:noMultiLvlLbl val="0"/>
      </c:catAx>
      <c:valAx>
        <c:axId val="66479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82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3.01</c:v>
                </c:pt>
                <c:pt idx="2">
                  <c:v>2.58</c:v>
                </c:pt>
                <c:pt idx="3">
                  <c:v>3.25</c:v>
                </c:pt>
                <c:pt idx="4">
                  <c:v>3.2</c:v>
                </c:pt>
                <c:pt idx="5">
                  <c:v>3.46</c:v>
                </c:pt>
                <c:pt idx="6">
                  <c:v>3.28</c:v>
                </c:pt>
                <c:pt idx="7">
                  <c:v>3.79</c:v>
                </c:pt>
                <c:pt idx="8">
                  <c:v>2.73</c:v>
                </c:pt>
                <c:pt idx="9">
                  <c:v>3.27</c:v>
                </c:pt>
                <c:pt idx="10">
                  <c:v>2.99</c:v>
                </c:pt>
                <c:pt idx="11">
                  <c:v>2.99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3.34</c:v>
                </c:pt>
                <c:pt idx="1">
                  <c:v>2.84</c:v>
                </c:pt>
                <c:pt idx="2">
                  <c:v>2.82</c:v>
                </c:pt>
                <c:pt idx="3">
                  <c:v>2.2799999999999998</c:v>
                </c:pt>
                <c:pt idx="4">
                  <c:v>3.18</c:v>
                </c:pt>
                <c:pt idx="5">
                  <c:v>3.2</c:v>
                </c:pt>
                <c:pt idx="6">
                  <c:v>3.32</c:v>
                </c:pt>
                <c:pt idx="7">
                  <c:v>3.34</c:v>
                </c:pt>
                <c:pt idx="8">
                  <c:v>3.91</c:v>
                </c:pt>
                <c:pt idx="9">
                  <c:v>3.68</c:v>
                </c:pt>
                <c:pt idx="10">
                  <c:v>2.75</c:v>
                </c:pt>
                <c:pt idx="11">
                  <c:v>3.46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3.01</c:v>
                </c:pt>
                <c:pt idx="1">
                  <c:v>3.08</c:v>
                </c:pt>
                <c:pt idx="2">
                  <c:v>3.75</c:v>
                </c:pt>
                <c:pt idx="3">
                  <c:v>3.58</c:v>
                </c:pt>
                <c:pt idx="4">
                  <c:v>3.89</c:v>
                </c:pt>
                <c:pt idx="5">
                  <c:v>4.17</c:v>
                </c:pt>
                <c:pt idx="6">
                  <c:v>4.74</c:v>
                </c:pt>
                <c:pt idx="7">
                  <c:v>4.24</c:v>
                </c:pt>
                <c:pt idx="8">
                  <c:v>4.01</c:v>
                </c:pt>
                <c:pt idx="9">
                  <c:v>3.99</c:v>
                </c:pt>
                <c:pt idx="10">
                  <c:v>3.46</c:v>
                </c:pt>
                <c:pt idx="11">
                  <c:v>3.96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2.94</c:v>
                </c:pt>
                <c:pt idx="1">
                  <c:v>3.01</c:v>
                </c:pt>
                <c:pt idx="2">
                  <c:v>3.63</c:v>
                </c:pt>
                <c:pt idx="3">
                  <c:v>3.82</c:v>
                </c:pt>
                <c:pt idx="4">
                  <c:v>4.2699999999999996</c:v>
                </c:pt>
                <c:pt idx="5">
                  <c:v>4.25</c:v>
                </c:pt>
                <c:pt idx="6">
                  <c:v>3.87</c:v>
                </c:pt>
                <c:pt idx="7">
                  <c:v>5.2</c:v>
                </c:pt>
                <c:pt idx="8">
                  <c:v>4.22</c:v>
                </c:pt>
                <c:pt idx="9">
                  <c:v>3.84</c:v>
                </c:pt>
                <c:pt idx="10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64192"/>
        <c:axId val="665231936"/>
      </c:lineChart>
      <c:catAx>
        <c:axId val="6626641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231936"/>
        <c:crosses val="autoZero"/>
        <c:auto val="1"/>
        <c:lblAlgn val="ctr"/>
        <c:lblOffset val="100"/>
        <c:noMultiLvlLbl val="0"/>
      </c:catAx>
      <c:valAx>
        <c:axId val="665231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664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17.170000000000002</c:v>
                </c:pt>
                <c:pt idx="1">
                  <c:v>17.29</c:v>
                </c:pt>
                <c:pt idx="2">
                  <c:v>18.760000000000002</c:v>
                </c:pt>
                <c:pt idx="3">
                  <c:v>16.53</c:v>
                </c:pt>
                <c:pt idx="4">
                  <c:v>20.69</c:v>
                </c:pt>
                <c:pt idx="5">
                  <c:v>22.39</c:v>
                </c:pt>
                <c:pt idx="6">
                  <c:v>24.51</c:v>
                </c:pt>
                <c:pt idx="7">
                  <c:v>21.63</c:v>
                </c:pt>
                <c:pt idx="8">
                  <c:v>20.59</c:v>
                </c:pt>
                <c:pt idx="9">
                  <c:v>23.63</c:v>
                </c:pt>
                <c:pt idx="10">
                  <c:v>20.07</c:v>
                </c:pt>
                <c:pt idx="11">
                  <c:v>19.260000000000002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18.809999999999999</c:v>
                </c:pt>
                <c:pt idx="1">
                  <c:v>24.25</c:v>
                </c:pt>
                <c:pt idx="2">
                  <c:v>18.13</c:v>
                </c:pt>
                <c:pt idx="3">
                  <c:v>15.11</c:v>
                </c:pt>
                <c:pt idx="4">
                  <c:v>14.66</c:v>
                </c:pt>
                <c:pt idx="5">
                  <c:v>18.12</c:v>
                </c:pt>
                <c:pt idx="6">
                  <c:v>13.45</c:v>
                </c:pt>
                <c:pt idx="7">
                  <c:v>21.78</c:v>
                </c:pt>
                <c:pt idx="8">
                  <c:v>25.91</c:v>
                </c:pt>
                <c:pt idx="9">
                  <c:v>28.59</c:v>
                </c:pt>
                <c:pt idx="10">
                  <c:v>26.55</c:v>
                </c:pt>
                <c:pt idx="11">
                  <c:v>27.95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26.5</c:v>
                </c:pt>
                <c:pt idx="1">
                  <c:v>25.93</c:v>
                </c:pt>
                <c:pt idx="2">
                  <c:v>27.95</c:v>
                </c:pt>
                <c:pt idx="3">
                  <c:v>29.04</c:v>
                </c:pt>
                <c:pt idx="4">
                  <c:v>26.29</c:v>
                </c:pt>
                <c:pt idx="5">
                  <c:v>29.13</c:v>
                </c:pt>
                <c:pt idx="6">
                  <c:v>27</c:v>
                </c:pt>
                <c:pt idx="7">
                  <c:v>29.79</c:v>
                </c:pt>
                <c:pt idx="8">
                  <c:v>27.04</c:v>
                </c:pt>
                <c:pt idx="9">
                  <c:v>30.86</c:v>
                </c:pt>
                <c:pt idx="10">
                  <c:v>34.32</c:v>
                </c:pt>
                <c:pt idx="11">
                  <c:v>35.909999999999997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33.35</c:v>
                </c:pt>
                <c:pt idx="1">
                  <c:v>28.52</c:v>
                </c:pt>
                <c:pt idx="2">
                  <c:v>33.869999999999997</c:v>
                </c:pt>
                <c:pt idx="3">
                  <c:v>32.36</c:v>
                </c:pt>
                <c:pt idx="4">
                  <c:v>34.44</c:v>
                </c:pt>
                <c:pt idx="5">
                  <c:v>34.299999999999997</c:v>
                </c:pt>
                <c:pt idx="6">
                  <c:v>30.43</c:v>
                </c:pt>
                <c:pt idx="7">
                  <c:v>41.82</c:v>
                </c:pt>
                <c:pt idx="8">
                  <c:v>37.93</c:v>
                </c:pt>
                <c:pt idx="9">
                  <c:v>33.450000000000003</c:v>
                </c:pt>
                <c:pt idx="10">
                  <c:v>36.17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66240"/>
        <c:axId val="665234240"/>
      </c:lineChart>
      <c:catAx>
        <c:axId val="6626662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234240"/>
        <c:crosses val="autoZero"/>
        <c:auto val="1"/>
        <c:lblAlgn val="ctr"/>
        <c:lblOffset val="100"/>
        <c:noMultiLvlLbl val="0"/>
      </c:catAx>
      <c:valAx>
        <c:axId val="66523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66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3.0946999999999999E-2</c:v>
                </c:pt>
                <c:pt idx="1">
                  <c:v>4.8011999999999999E-2</c:v>
                </c:pt>
                <c:pt idx="2">
                  <c:v>8.3696999999999994E-2</c:v>
                </c:pt>
                <c:pt idx="3">
                  <c:v>0.14734800000000001</c:v>
                </c:pt>
                <c:pt idx="4">
                  <c:v>0.23691400000000001</c:v>
                </c:pt>
                <c:pt idx="5">
                  <c:v>0.239122</c:v>
                </c:pt>
                <c:pt idx="6">
                  <c:v>0.21395999999999993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6.7397014702969493E-2</c:v>
                </c:pt>
                <c:pt idx="1">
                  <c:v>4.5810262458272535E-2</c:v>
                </c:pt>
                <c:pt idx="2">
                  <c:v>9.7166166633654197E-2</c:v>
                </c:pt>
                <c:pt idx="3">
                  <c:v>2.3426894931282562E-2</c:v>
                </c:pt>
                <c:pt idx="4">
                  <c:v>0.28158203660932185</c:v>
                </c:pt>
                <c:pt idx="5">
                  <c:v>0.48461762466449937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465920"/>
        <c:axId val="665237120"/>
      </c:barChart>
      <c:catAx>
        <c:axId val="61646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5237120"/>
        <c:crosses val="autoZero"/>
        <c:auto val="1"/>
        <c:lblAlgn val="ctr"/>
        <c:lblOffset val="100"/>
        <c:noMultiLvlLbl val="0"/>
      </c:catAx>
      <c:valAx>
        <c:axId val="66523712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46592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0.96138767898024913</c:v>
                </c:pt>
                <c:pt idx="1">
                  <c:v>0.86771286038570483</c:v>
                </c:pt>
                <c:pt idx="2">
                  <c:v>0.64556393329711692</c:v>
                </c:pt>
                <c:pt idx="3">
                  <c:v>0.58152150188196039</c:v>
                </c:pt>
                <c:pt idx="4">
                  <c:v>5.7423436226766524E-2</c:v>
                </c:pt>
                <c:pt idx="5">
                  <c:v>0.11467589538628691</c:v>
                </c:pt>
                <c:pt idx="6">
                  <c:v>0.68155460595242712</c:v>
                </c:pt>
                <c:pt idx="7">
                  <c:v>0.95120726785922161</c:v>
                </c:pt>
                <c:pt idx="8">
                  <c:v>0.4762178175080517</c:v>
                </c:pt>
                <c:pt idx="9">
                  <c:v>0.55465748806798343</c:v>
                </c:pt>
                <c:pt idx="10">
                  <c:v>0.92689942183074003</c:v>
                </c:pt>
                <c:pt idx="11">
                  <c:v>0.69354604012261845</c:v>
                </c:pt>
                <c:pt idx="12">
                  <c:v>0.48591136839858756</c:v>
                </c:pt>
                <c:pt idx="13">
                  <c:v>0.29522585949322883</c:v>
                </c:pt>
                <c:pt idx="14">
                  <c:v>0.18431388479298436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466944"/>
        <c:axId val="665238848"/>
      </c:barChart>
      <c:catAx>
        <c:axId val="61646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5238848"/>
        <c:crosses val="autoZero"/>
        <c:auto val="1"/>
        <c:lblAlgn val="ctr"/>
        <c:lblOffset val="100"/>
        <c:noMultiLvlLbl val="0"/>
      </c:catAx>
      <c:valAx>
        <c:axId val="6652388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46694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0.1674422436091425</c:v>
                </c:pt>
                <c:pt idx="1">
                  <c:v>7.1313480436575274E-2</c:v>
                </c:pt>
                <c:pt idx="2">
                  <c:v>0.62090077684871181</c:v>
                </c:pt>
                <c:pt idx="3">
                  <c:v>3.7879764040549789E-2</c:v>
                </c:pt>
                <c:pt idx="4">
                  <c:v>4.9328462456936879E-3</c:v>
                </c:pt>
                <c:pt idx="5">
                  <c:v>9.5805329117996205E-2</c:v>
                </c:pt>
                <c:pt idx="6">
                  <c:v>1.7255597013307621E-3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67456"/>
        <c:axId val="520225920"/>
      </c:barChart>
      <c:catAx>
        <c:axId val="61646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225920"/>
        <c:crosses val="autoZero"/>
        <c:auto val="0"/>
        <c:lblAlgn val="ctr"/>
        <c:lblOffset val="100"/>
        <c:noMultiLvlLbl val="0"/>
      </c:catAx>
      <c:valAx>
        <c:axId val="5202259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46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3098727</c:v>
                </c:pt>
                <c:pt idx="1">
                  <c:v>3834141</c:v>
                </c:pt>
                <c:pt idx="2">
                  <c:v>4653458</c:v>
                </c:pt>
                <c:pt idx="3">
                  <c:v>5784442</c:v>
                </c:pt>
                <c:pt idx="4">
                  <c:v>5766245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1557072</c:v>
                </c:pt>
                <c:pt idx="1">
                  <c:v>1907437</c:v>
                </c:pt>
                <c:pt idx="2">
                  <c:v>2315037</c:v>
                </c:pt>
                <c:pt idx="3">
                  <c:v>2892221</c:v>
                </c:pt>
                <c:pt idx="4">
                  <c:v>2873584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1541655</c:v>
                </c:pt>
                <c:pt idx="1">
                  <c:v>1926704</c:v>
                </c:pt>
                <c:pt idx="2">
                  <c:v>2338421</c:v>
                </c:pt>
                <c:pt idx="3">
                  <c:v>2892221</c:v>
                </c:pt>
                <c:pt idx="4">
                  <c:v>2892661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74976"/>
        <c:axId val="520228224"/>
      </c:lineChart>
      <c:catAx>
        <c:axId val="6165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228224"/>
        <c:crosses val="autoZero"/>
        <c:auto val="1"/>
        <c:lblAlgn val="ctr"/>
        <c:lblOffset val="100"/>
        <c:noMultiLvlLbl val="0"/>
      </c:catAx>
      <c:valAx>
        <c:axId val="520228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57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699747</c:v>
                </c:pt>
                <c:pt idx="1">
                  <c:v>314190</c:v>
                </c:pt>
                <c:pt idx="2">
                  <c:v>742095</c:v>
                </c:pt>
                <c:pt idx="3">
                  <c:v>358526</c:v>
                </c:pt>
                <c:pt idx="4">
                  <c:v>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508493</c:v>
                </c:pt>
                <c:pt idx="1">
                  <c:v>330179</c:v>
                </c:pt>
                <c:pt idx="2">
                  <c:v>16629</c:v>
                </c:pt>
                <c:pt idx="3">
                  <c:v>82941</c:v>
                </c:pt>
                <c:pt idx="4">
                  <c:v>84770</c:v>
                </c:pt>
                <c:pt idx="5">
                  <c:v>524096</c:v>
                </c:pt>
                <c:pt idx="6">
                  <c:v>352671</c:v>
                </c:pt>
                <c:pt idx="7">
                  <c:v>30766</c:v>
                </c:pt>
                <c:pt idx="8">
                  <c:v>58649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607776</c:v>
                </c:pt>
                <c:pt idx="1">
                  <c:v>394480</c:v>
                </c:pt>
                <c:pt idx="2">
                  <c:v>20647</c:v>
                </c:pt>
                <c:pt idx="3">
                  <c:v>104525</c:v>
                </c:pt>
                <c:pt idx="4">
                  <c:v>95559</c:v>
                </c:pt>
                <c:pt idx="5">
                  <c:v>228318</c:v>
                </c:pt>
                <c:pt idx="6">
                  <c:v>397624</c:v>
                </c:pt>
                <c:pt idx="7">
                  <c:v>38161</c:v>
                </c:pt>
                <c:pt idx="8">
                  <c:v>65078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608820</c:v>
                </c:pt>
                <c:pt idx="1">
                  <c:v>523479</c:v>
                </c:pt>
                <c:pt idx="2">
                  <c:v>11990</c:v>
                </c:pt>
                <c:pt idx="3">
                  <c:v>51887</c:v>
                </c:pt>
                <c:pt idx="4">
                  <c:v>37649</c:v>
                </c:pt>
                <c:pt idx="5">
                  <c:v>389097</c:v>
                </c:pt>
                <c:pt idx="6">
                  <c:v>290134</c:v>
                </c:pt>
                <c:pt idx="7">
                  <c:v>17122</c:v>
                </c:pt>
                <c:pt idx="8">
                  <c:v>14413</c:v>
                </c:pt>
                <c:pt idx="9">
                  <c:v>20562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725770</c:v>
                </c:pt>
                <c:pt idx="1">
                  <c:v>335384</c:v>
                </c:pt>
                <c:pt idx="2">
                  <c:v>390386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6243</c:v>
                </c:pt>
                <c:pt idx="1">
                  <c:v>2551</c:v>
                </c:pt>
                <c:pt idx="2">
                  <c:v>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5488"/>
        <c:axId val="665970368"/>
      </c:barChart>
      <c:catAx>
        <c:axId val="6165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970368"/>
        <c:crosses val="autoZero"/>
        <c:auto val="1"/>
        <c:lblAlgn val="ctr"/>
        <c:lblOffset val="100"/>
        <c:noMultiLvlLbl val="0"/>
      </c:catAx>
      <c:valAx>
        <c:axId val="665970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75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17905</c:v>
                </c:pt>
                <c:pt idx="1">
                  <c:v>10575</c:v>
                </c:pt>
                <c:pt idx="2">
                  <c:v>7330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41</c:v>
                </c:pt>
                <c:pt idx="1">
                  <c:v>18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6000"/>
        <c:axId val="665972096"/>
      </c:barChart>
      <c:catAx>
        <c:axId val="6165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972096"/>
        <c:crosses val="autoZero"/>
        <c:auto val="1"/>
        <c:lblAlgn val="ctr"/>
        <c:lblOffset val="100"/>
        <c:noMultiLvlLbl val="0"/>
      </c:catAx>
      <c:valAx>
        <c:axId val="66597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76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308.83</c:v>
                </c:pt>
                <c:pt idx="1">
                  <c:v>322.08999999999997</c:v>
                </c:pt>
                <c:pt idx="2">
                  <c:v>325.97000000000003</c:v>
                </c:pt>
                <c:pt idx="3">
                  <c:v>340.03</c:v>
                </c:pt>
                <c:pt idx="4">
                  <c:v>378.07</c:v>
                </c:pt>
                <c:pt idx="5">
                  <c:v>312.54000000000002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6512"/>
        <c:axId val="665973824"/>
      </c:barChart>
      <c:catAx>
        <c:axId val="6165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973824"/>
        <c:crosses val="autoZero"/>
        <c:auto val="1"/>
        <c:lblAlgn val="ctr"/>
        <c:lblOffset val="100"/>
        <c:noMultiLvlLbl val="0"/>
      </c:catAx>
      <c:valAx>
        <c:axId val="66597382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76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277.86</c:v>
                </c:pt>
                <c:pt idx="1">
                  <c:v>326.08999999999997</c:v>
                </c:pt>
                <c:pt idx="2">
                  <c:v>332.26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7024"/>
        <c:axId val="665975552"/>
      </c:barChart>
      <c:catAx>
        <c:axId val="6165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5975552"/>
        <c:crosses val="autoZero"/>
        <c:auto val="1"/>
        <c:lblAlgn val="ctr"/>
        <c:lblOffset val="100"/>
        <c:noMultiLvlLbl val="0"/>
      </c:catAx>
      <c:valAx>
        <c:axId val="66597555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7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c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9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9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349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51</v>
      </c>
      <c r="F16" s="115" t="s">
        <v>241</v>
      </c>
      <c r="G16" s="118">
        <v>63121</v>
      </c>
      <c r="H16" s="121">
        <f t="shared" ref="H16:H22" si="0">IF(SUM($B$70:$B$75)&gt;0,G16/SUM($B$70:$B$75,0))</f>
        <v>1.4337939330943109E-2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296707</v>
      </c>
      <c r="H17" s="114">
        <f t="shared" si="0"/>
        <v>6.7397014702969493E-2</v>
      </c>
    </row>
    <row r="18" spans="1:8" ht="15.75" x14ac:dyDescent="0.25">
      <c r="A18" s="68"/>
      <c r="B18" s="69">
        <f>C18+D18</f>
        <v>4822</v>
      </c>
      <c r="C18" s="69">
        <v>104</v>
      </c>
      <c r="D18" s="69">
        <v>4718</v>
      </c>
      <c r="F18" s="26" t="s">
        <v>244</v>
      </c>
      <c r="G18" s="119">
        <v>201674</v>
      </c>
      <c r="H18" s="114">
        <f t="shared" si="0"/>
        <v>4.5810262458272535E-2</v>
      </c>
    </row>
    <row r="19" spans="1:8" x14ac:dyDescent="0.2">
      <c r="A19" s="70"/>
      <c r="F19" s="26" t="s">
        <v>245</v>
      </c>
      <c r="G19" s="119">
        <v>427762</v>
      </c>
      <c r="H19" s="114">
        <f t="shared" si="0"/>
        <v>9.7166166633654197E-2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103134</v>
      </c>
      <c r="H20" s="114">
        <f t="shared" si="0"/>
        <v>2.3426894931282562E-2</v>
      </c>
    </row>
    <row r="21" spans="1:8" ht="15.75" x14ac:dyDescent="0.25">
      <c r="A21" s="14" t="s">
        <v>485</v>
      </c>
      <c r="B21" s="10"/>
      <c r="C21" s="10"/>
      <c r="D21" s="11">
        <v>5766245</v>
      </c>
      <c r="F21" s="26" t="s">
        <v>247</v>
      </c>
      <c r="G21" s="119">
        <v>1239630</v>
      </c>
      <c r="H21" s="114">
        <f t="shared" si="0"/>
        <v>0.28158203660932185</v>
      </c>
    </row>
    <row r="22" spans="1:8" ht="15.75" x14ac:dyDescent="0.25">
      <c r="A22" s="14" t="s">
        <v>486</v>
      </c>
      <c r="B22" s="10"/>
      <c r="C22" s="10"/>
      <c r="D22" s="12">
        <v>-1.5740000000000001E-3</v>
      </c>
      <c r="F22" s="26" t="s">
        <v>248</v>
      </c>
      <c r="G22" s="119">
        <v>2133469</v>
      </c>
      <c r="H22" s="114">
        <f t="shared" si="0"/>
        <v>0.48461762466449937</v>
      </c>
    </row>
    <row r="23" spans="1:8" ht="15.75" x14ac:dyDescent="0.25">
      <c r="A23" s="9" t="s">
        <v>4</v>
      </c>
      <c r="B23" s="10"/>
      <c r="C23" s="10"/>
      <c r="D23" s="11">
        <v>1649344</v>
      </c>
      <c r="F23" s="27" t="s">
        <v>249</v>
      </c>
      <c r="G23" s="117"/>
      <c r="H23" s="125">
        <v>10.74</v>
      </c>
    </row>
    <row r="24" spans="1:8" ht="15.75" x14ac:dyDescent="0.25">
      <c r="A24" s="14" t="s">
        <v>5</v>
      </c>
      <c r="B24" s="10"/>
      <c r="C24" s="10"/>
      <c r="D24" s="11">
        <v>1648920</v>
      </c>
      <c r="F24" s="27" t="s">
        <v>250</v>
      </c>
      <c r="G24" s="117"/>
      <c r="H24" s="125">
        <v>10.6</v>
      </c>
    </row>
    <row r="25" spans="1:8" ht="15.75" x14ac:dyDescent="0.25">
      <c r="A25" s="9" t="s">
        <v>6</v>
      </c>
      <c r="B25" s="10"/>
      <c r="C25" s="10"/>
      <c r="D25" s="11">
        <v>2874643</v>
      </c>
      <c r="F25" s="27" t="s">
        <v>251</v>
      </c>
      <c r="G25" s="117"/>
      <c r="H25" s="125">
        <v>10.88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10992.03</v>
      </c>
      <c r="F28" s="26" t="s">
        <v>252</v>
      </c>
      <c r="G28" s="119">
        <v>4571380</v>
      </c>
      <c r="H28" s="114">
        <f t="shared" ref="H28:H34" si="1">IF($B$58&gt;0,G28/$B$58,0)</f>
        <v>0.79278282487129836</v>
      </c>
    </row>
    <row r="29" spans="1:8" ht="15.75" x14ac:dyDescent="0.25">
      <c r="A29" s="9" t="s">
        <v>10</v>
      </c>
      <c r="B29" s="16"/>
      <c r="C29" s="127">
        <v>8048.72</v>
      </c>
      <c r="F29" s="115" t="s">
        <v>254</v>
      </c>
      <c r="G29" s="118">
        <v>1194865</v>
      </c>
      <c r="H29" s="121">
        <f t="shared" si="1"/>
        <v>0.20721717512870161</v>
      </c>
    </row>
    <row r="30" spans="1:8" ht="15.75" x14ac:dyDescent="0.25">
      <c r="A30" s="9" t="s">
        <v>69</v>
      </c>
      <c r="B30" s="16"/>
      <c r="C30" s="127">
        <v>2424.15</v>
      </c>
      <c r="F30" s="26" t="s">
        <v>255</v>
      </c>
      <c r="G30" s="119">
        <v>327108</v>
      </c>
      <c r="H30" s="114">
        <f t="shared" si="1"/>
        <v>5.6728078671648537E-2</v>
      </c>
    </row>
    <row r="31" spans="1:8" ht="15.75" x14ac:dyDescent="0.25">
      <c r="A31" s="9" t="s">
        <v>70</v>
      </c>
      <c r="B31" s="16"/>
      <c r="C31" s="127">
        <v>3141.21</v>
      </c>
      <c r="F31" s="26" t="s">
        <v>256</v>
      </c>
      <c r="G31" s="119">
        <v>459921</v>
      </c>
      <c r="H31" s="114">
        <f t="shared" si="1"/>
        <v>7.9760918934245764E-2</v>
      </c>
    </row>
    <row r="32" spans="1:8" ht="15.75" x14ac:dyDescent="0.25">
      <c r="A32" s="9" t="s">
        <v>11</v>
      </c>
      <c r="B32" s="16"/>
      <c r="C32" s="127">
        <v>3677.55</v>
      </c>
      <c r="F32" s="26" t="s">
        <v>257</v>
      </c>
      <c r="G32" s="119">
        <v>70956</v>
      </c>
      <c r="H32" s="114">
        <f t="shared" si="1"/>
        <v>1.2305408459057844E-2</v>
      </c>
    </row>
    <row r="33" spans="1:8" ht="15.75" x14ac:dyDescent="0.25">
      <c r="A33" s="9" t="s">
        <v>72</v>
      </c>
      <c r="B33" s="16"/>
      <c r="C33" s="127">
        <v>7432.72</v>
      </c>
      <c r="F33" s="26" t="s">
        <v>258</v>
      </c>
      <c r="G33" s="119">
        <v>145169</v>
      </c>
      <c r="H33" s="114">
        <f t="shared" si="1"/>
        <v>2.5175655907787475E-2</v>
      </c>
    </row>
    <row r="34" spans="1:8" ht="15.75" x14ac:dyDescent="0.25">
      <c r="A34" s="9" t="s">
        <v>239</v>
      </c>
      <c r="B34" s="16"/>
      <c r="C34" s="127">
        <v>7205.33</v>
      </c>
      <c r="F34" s="26" t="s">
        <v>259</v>
      </c>
      <c r="G34" s="119">
        <v>191711</v>
      </c>
      <c r="H34" s="114">
        <f t="shared" si="1"/>
        <v>3.3247113155961981E-2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88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3.0946999999999999E-2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4.8011999999999999E-2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8.3696999999999994E-2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0.14734800000000001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0.23691400000000001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0.239122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0.21395999999999993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23.017209111026901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3098727</v>
      </c>
      <c r="C54" s="22">
        <f>+B54-D54</f>
        <v>1557072</v>
      </c>
      <c r="D54" s="22">
        <f>ROUND(B54/(E54+1),0)</f>
        <v>1541655</v>
      </c>
      <c r="E54" s="122">
        <v>1.01</v>
      </c>
      <c r="F54" s="20"/>
      <c r="I54" s="1"/>
    </row>
    <row r="55" spans="1:9" x14ac:dyDescent="0.2">
      <c r="A55" s="18">
        <v>2000</v>
      </c>
      <c r="B55" s="19">
        <v>3834141</v>
      </c>
      <c r="C55" s="19">
        <f>+B55-D55</f>
        <v>1907437</v>
      </c>
      <c r="D55" s="19">
        <f>ROUND(B55/(E55+1),0)</f>
        <v>1926704</v>
      </c>
      <c r="E55" s="123">
        <v>0.99</v>
      </c>
      <c r="F55" s="24">
        <v>2.1524000000000001E-2</v>
      </c>
      <c r="I55" s="1"/>
    </row>
    <row r="56" spans="1:9" x14ac:dyDescent="0.2">
      <c r="A56" s="21">
        <v>2010</v>
      </c>
      <c r="B56" s="22">
        <v>4653458</v>
      </c>
      <c r="C56" s="22">
        <f>+B56-D56</f>
        <v>2315037</v>
      </c>
      <c r="D56" s="22">
        <f>ROUND(B56/(E56+1),0)</f>
        <v>2338421</v>
      </c>
      <c r="E56" s="122">
        <v>0.99</v>
      </c>
      <c r="F56" s="23">
        <v>1.9554999999999999E-2</v>
      </c>
      <c r="I56" s="1"/>
    </row>
    <row r="57" spans="1:9" x14ac:dyDescent="0.2">
      <c r="A57" s="18">
        <v>2020</v>
      </c>
      <c r="B57" s="19">
        <v>5784442</v>
      </c>
      <c r="C57" s="19">
        <f>+B57-D57</f>
        <v>2892221</v>
      </c>
      <c r="D57" s="19">
        <f>ROUND(B57/(E57+1),0)</f>
        <v>2892221</v>
      </c>
      <c r="E57" s="123">
        <v>1</v>
      </c>
      <c r="F57" s="24">
        <v>2.1995000000000001E-2</v>
      </c>
      <c r="I57" s="1"/>
    </row>
    <row r="58" spans="1:9" ht="15.75" x14ac:dyDescent="0.25">
      <c r="A58" s="90">
        <v>2022</v>
      </c>
      <c r="B58" s="91">
        <f>C58+D58</f>
        <v>5766245</v>
      </c>
      <c r="C58" s="91">
        <v>2873584</v>
      </c>
      <c r="D58" s="91">
        <v>2892661</v>
      </c>
      <c r="E58" s="124">
        <v>0.99340503432652494</v>
      </c>
      <c r="F58" s="92">
        <v>-1.5740000000000001E-3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7.94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46.19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15.16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57.34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539636</v>
      </c>
      <c r="C68" s="34">
        <v>271877</v>
      </c>
      <c r="D68" s="35">
        <v>267759</v>
      </c>
      <c r="I68" s="1"/>
    </row>
    <row r="69" spans="1:9" ht="15.75" x14ac:dyDescent="0.25">
      <c r="A69" s="18" t="s">
        <v>23</v>
      </c>
      <c r="B69" s="11">
        <f t="shared" si="2"/>
        <v>824233</v>
      </c>
      <c r="C69" s="34">
        <v>439435</v>
      </c>
      <c r="D69" s="35">
        <v>384798</v>
      </c>
      <c r="I69" s="1"/>
    </row>
    <row r="70" spans="1:9" ht="15.75" x14ac:dyDescent="0.25">
      <c r="A70" s="18" t="s">
        <v>24</v>
      </c>
      <c r="B70" s="11">
        <f t="shared" si="2"/>
        <v>273359</v>
      </c>
      <c r="C70" s="34">
        <v>141743</v>
      </c>
      <c r="D70" s="35">
        <v>131616</v>
      </c>
      <c r="I70" s="1"/>
    </row>
    <row r="71" spans="1:9" ht="15.75" x14ac:dyDescent="0.25">
      <c r="A71" s="18" t="s">
        <v>25</v>
      </c>
      <c r="B71" s="11">
        <f t="shared" si="2"/>
        <v>680348</v>
      </c>
      <c r="C71" s="34">
        <v>344337</v>
      </c>
      <c r="D71" s="35">
        <v>336011</v>
      </c>
      <c r="I71" s="1"/>
    </row>
    <row r="72" spans="1:9" ht="15.75" x14ac:dyDescent="0.25">
      <c r="A72" s="36" t="s">
        <v>81</v>
      </c>
      <c r="B72" s="11">
        <f t="shared" si="2"/>
        <v>1172461</v>
      </c>
      <c r="C72" s="34">
        <v>569877</v>
      </c>
      <c r="D72" s="35">
        <v>602584</v>
      </c>
      <c r="I72" s="1"/>
    </row>
    <row r="73" spans="1:9" ht="15.75" x14ac:dyDescent="0.25">
      <c r="A73" s="36" t="s">
        <v>82</v>
      </c>
      <c r="B73" s="11">
        <f>C73+D73</f>
        <v>877352</v>
      </c>
      <c r="C73" s="34">
        <v>423304</v>
      </c>
      <c r="D73" s="35">
        <v>454048</v>
      </c>
      <c r="I73" s="1"/>
    </row>
    <row r="74" spans="1:9" ht="15.75" x14ac:dyDescent="0.25">
      <c r="A74" s="36" t="s">
        <v>83</v>
      </c>
      <c r="B74" s="11">
        <f>C74+D74</f>
        <v>732699</v>
      </c>
      <c r="C74" s="34">
        <v>381190</v>
      </c>
      <c r="D74" s="35">
        <v>351509</v>
      </c>
      <c r="I74" s="1"/>
    </row>
    <row r="75" spans="1:9" ht="15.75" x14ac:dyDescent="0.25">
      <c r="A75" s="18" t="s">
        <v>26</v>
      </c>
      <c r="B75" s="11">
        <f t="shared" si="2"/>
        <v>666157</v>
      </c>
      <c r="C75" s="34">
        <v>301821</v>
      </c>
      <c r="D75" s="35">
        <v>364336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1649344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</v>
      </c>
      <c r="F95" s="130" t="s">
        <v>261</v>
      </c>
      <c r="G95" s="129"/>
      <c r="H95" s="11">
        <v>1585659</v>
      </c>
      <c r="I95" s="12">
        <f>IF(AND($C$94&gt;0,$C$94&lt;&gt;"N/D")=TRUE,H95/$C$94,0)</f>
        <v>0.96138767898024913</v>
      </c>
    </row>
    <row r="96" spans="1:9" ht="15.75" x14ac:dyDescent="0.25">
      <c r="F96" s="130" t="s">
        <v>262</v>
      </c>
      <c r="G96" s="129"/>
      <c r="H96" s="11">
        <v>1431157</v>
      </c>
      <c r="I96" s="12">
        <f t="shared" ref="I96:I109" si="3">IF(AND($C$94&gt;0,$C$94&lt;&gt;"N/D")=TRUE,H96/$C$94,0)</f>
        <v>0.86771286038570483</v>
      </c>
    </row>
    <row r="97" spans="1:9" ht="15.75" x14ac:dyDescent="0.25">
      <c r="F97" s="128" t="s">
        <v>265</v>
      </c>
      <c r="G97" s="129"/>
      <c r="H97" s="11">
        <v>1064757</v>
      </c>
      <c r="I97" s="12">
        <f t="shared" si="3"/>
        <v>0.64556393329711692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959129</v>
      </c>
      <c r="I98" s="12">
        <f t="shared" si="3"/>
        <v>0.58152150188196039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94711</v>
      </c>
      <c r="I99" s="12">
        <f t="shared" si="3"/>
        <v>5.7423436226766524E-2</v>
      </c>
    </row>
    <row r="100" spans="1:9" ht="15.75" x14ac:dyDescent="0.25">
      <c r="A100" s="43" t="s">
        <v>31</v>
      </c>
      <c r="B100" s="11">
        <v>969928</v>
      </c>
      <c r="C100" s="12">
        <f>IF(AND($C$94&gt;0,$C$94&lt;&gt;"N/D")=TRUE,B100/$C$94,0)</f>
        <v>0.58806895347483601</v>
      </c>
      <c r="F100" s="128" t="s">
        <v>268</v>
      </c>
      <c r="G100" s="129"/>
      <c r="H100" s="11">
        <v>189140</v>
      </c>
      <c r="I100" s="12">
        <f t="shared" si="3"/>
        <v>0.11467589538628691</v>
      </c>
    </row>
    <row r="101" spans="1:9" ht="15.75" x14ac:dyDescent="0.25">
      <c r="A101" s="43" t="s">
        <v>32</v>
      </c>
      <c r="B101" s="11">
        <v>347435</v>
      </c>
      <c r="C101" s="12">
        <f>IF(AND($C$94&gt;0,$C$94&lt;&gt;"N/D")=TRUE,B101/$C$94,0)</f>
        <v>0.21065041616545729</v>
      </c>
      <c r="F101" s="128" t="s">
        <v>269</v>
      </c>
      <c r="G101" s="129"/>
      <c r="H101" s="11">
        <v>1124118</v>
      </c>
      <c r="I101" s="12">
        <f t="shared" si="3"/>
        <v>0.68155460595242712</v>
      </c>
    </row>
    <row r="102" spans="1:9" ht="15.75" x14ac:dyDescent="0.25">
      <c r="A102" s="43" t="s">
        <v>33</v>
      </c>
      <c r="B102" s="11">
        <v>180052</v>
      </c>
      <c r="C102" s="12">
        <f>IF(AND($C$94&gt;0,$C$94&lt;&gt;"N/D")=TRUE,B102/$C$94,0)</f>
        <v>0.1091658259283691</v>
      </c>
      <c r="F102" s="128" t="s">
        <v>270</v>
      </c>
      <c r="G102" s="129"/>
      <c r="H102" s="11">
        <v>1568868</v>
      </c>
      <c r="I102" s="12">
        <f t="shared" si="3"/>
        <v>0.95120726785922161</v>
      </c>
    </row>
    <row r="103" spans="1:9" ht="15.75" x14ac:dyDescent="0.25">
      <c r="A103" s="43" t="s">
        <v>34</v>
      </c>
      <c r="B103" s="11">
        <v>151929</v>
      </c>
      <c r="C103" s="12">
        <f>IF(AND($C$94&gt;0,$C$94&lt;&gt;"N/D")=TRUE,B103/$C$94,0)</f>
        <v>9.2114804431337544E-2</v>
      </c>
      <c r="F103" s="128" t="s">
        <v>271</v>
      </c>
      <c r="G103" s="129"/>
      <c r="H103" s="11">
        <v>785447</v>
      </c>
      <c r="I103" s="12">
        <f t="shared" si="3"/>
        <v>0.4762178175080517</v>
      </c>
    </row>
    <row r="104" spans="1:9" ht="15.75" x14ac:dyDescent="0.25">
      <c r="F104" s="128" t="s">
        <v>272</v>
      </c>
      <c r="G104" s="129"/>
      <c r="H104" s="11">
        <v>914821</v>
      </c>
      <c r="I104" s="12">
        <f t="shared" si="3"/>
        <v>0.55465748806798343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1528776</v>
      </c>
      <c r="I105" s="12">
        <f t="shared" si="3"/>
        <v>0.92689942183074003</v>
      </c>
    </row>
    <row r="106" spans="1:9" ht="15.75" x14ac:dyDescent="0.25">
      <c r="A106" s="40" t="s">
        <v>37</v>
      </c>
      <c r="B106" s="10"/>
      <c r="C106" s="16"/>
      <c r="D106" s="11">
        <v>1648920</v>
      </c>
      <c r="F106" s="128" t="s">
        <v>264</v>
      </c>
      <c r="G106" s="129"/>
      <c r="H106" s="11">
        <v>1143896</v>
      </c>
      <c r="I106" s="12">
        <f t="shared" si="3"/>
        <v>0.69354604012261845</v>
      </c>
    </row>
    <row r="107" spans="1:9" ht="15.75" x14ac:dyDescent="0.25">
      <c r="A107" s="44" t="s">
        <v>38</v>
      </c>
      <c r="B107" s="28"/>
      <c r="C107" s="45"/>
      <c r="D107" s="126">
        <v>55128.24</v>
      </c>
      <c r="F107" s="128" t="s">
        <v>274</v>
      </c>
      <c r="G107" s="129"/>
      <c r="H107" s="11">
        <v>801435</v>
      </c>
      <c r="I107" s="12">
        <f t="shared" si="3"/>
        <v>0.48591136839858756</v>
      </c>
    </row>
    <row r="108" spans="1:9" ht="15.75" x14ac:dyDescent="0.25">
      <c r="A108" s="26" t="s">
        <v>218</v>
      </c>
      <c r="B108" s="10"/>
      <c r="C108" s="16"/>
      <c r="D108" s="127">
        <v>15750.93</v>
      </c>
      <c r="F108" s="128" t="s">
        <v>275</v>
      </c>
      <c r="G108" s="129"/>
      <c r="H108" s="11">
        <v>486929</v>
      </c>
      <c r="I108" s="12">
        <f t="shared" si="3"/>
        <v>0.29522585949322883</v>
      </c>
    </row>
    <row r="109" spans="1:9" ht="15.75" x14ac:dyDescent="0.25">
      <c r="F109" s="128" t="s">
        <v>276</v>
      </c>
      <c r="G109" s="129"/>
      <c r="H109" s="11">
        <v>303997</v>
      </c>
      <c r="I109" s="12">
        <f t="shared" si="3"/>
        <v>0.18431388479298436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338425</v>
      </c>
      <c r="C112" s="12">
        <f>IF(AND($D$106&gt;0,$D$106&lt;&gt;"N/D")=TRUE,B112/$D$106,0)</f>
        <v>0.20524039977682362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559667</v>
      </c>
      <c r="C113" s="12">
        <f t="shared" ref="C113:C118" si="4">IF(AND($D$106&gt;0,$D$106&lt;&gt;"N/D")=TRUE,B113/$D$106,0)</f>
        <v>0.33941428328845547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325524</v>
      </c>
      <c r="C114" s="12">
        <f t="shared" si="4"/>
        <v>0.19741649079397425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166649</v>
      </c>
      <c r="C115" s="12">
        <f t="shared" si="4"/>
        <v>0.10106554593309561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161845</v>
      </c>
      <c r="C116" s="12">
        <f t="shared" si="4"/>
        <v>9.8152123814375464E-2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50077</v>
      </c>
      <c r="C117" s="12">
        <f t="shared" si="4"/>
        <v>3.0369575237124906E-2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46733</v>
      </c>
      <c r="C118" s="12">
        <f t="shared" si="4"/>
        <v>2.8341581156150694E-2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2874643</v>
      </c>
      <c r="C135" s="133">
        <f>C136+C137</f>
        <v>1</v>
      </c>
      <c r="G135" s="49" t="s">
        <v>277</v>
      </c>
      <c r="H135" s="131">
        <f>SUM(H136:H138)</f>
        <v>1802483</v>
      </c>
      <c r="I135" s="132">
        <f>SUM(I136:I138)</f>
        <v>1</v>
      </c>
    </row>
    <row r="136" spans="1:9" ht="15.75" x14ac:dyDescent="0.25">
      <c r="A136" s="50" t="s">
        <v>75</v>
      </c>
      <c r="B136" s="11">
        <v>2819888</v>
      </c>
      <c r="C136" s="24">
        <f>IF(AND($B$135&gt;0,$B$135&lt;&gt;"N/D")=TRUE,B136/$B$135,0)</f>
        <v>0.98095241739582972</v>
      </c>
      <c r="G136" s="50" t="s">
        <v>101</v>
      </c>
      <c r="H136" s="11">
        <v>624016</v>
      </c>
      <c r="I136" s="24">
        <f>IF(H135&gt;0,H136/$H$135,0)</f>
        <v>0.34619799465515072</v>
      </c>
    </row>
    <row r="137" spans="1:9" ht="15.75" x14ac:dyDescent="0.25">
      <c r="A137" s="50" t="s">
        <v>76</v>
      </c>
      <c r="B137" s="11">
        <v>54755</v>
      </c>
      <c r="C137" s="24">
        <f>IF(AND($B$135&gt;0,$B$135&lt;&gt;"N/D")=TRUE,B137/$B$135,0)</f>
        <v>1.9047582604170325E-2</v>
      </c>
      <c r="G137" s="50" t="s">
        <v>278</v>
      </c>
      <c r="H137" s="11">
        <v>419101</v>
      </c>
      <c r="I137" s="24">
        <f>IF(H136&gt;0,H137/$H$135,0)</f>
        <v>0.23251314991597702</v>
      </c>
    </row>
    <row r="138" spans="1:9" ht="15.75" x14ac:dyDescent="0.25">
      <c r="G138" s="50" t="s">
        <v>279</v>
      </c>
      <c r="H138" s="11">
        <v>759366</v>
      </c>
      <c r="I138" s="24">
        <f>IF(H137&gt;0,H138/$H$135,0)</f>
        <v>0.42128885542887229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214878</v>
      </c>
      <c r="C141" s="24">
        <f t="shared" ref="C141:C146" si="6">IF(AND($B$136&gt;0,$B$136&lt;&gt;"N/D")=TRUE,B141/$B$136,0)</f>
        <v>7.6200898759099647E-2</v>
      </c>
      <c r="G141" s="26" t="s">
        <v>281</v>
      </c>
      <c r="H141" s="119">
        <v>965513</v>
      </c>
      <c r="I141" s="114">
        <f t="shared" ref="I141:I148" si="7">IF($B$58&gt;0,H141/$B$58,0)</f>
        <v>0.1674422436091425</v>
      </c>
    </row>
    <row r="142" spans="1:9" ht="15.75" x14ac:dyDescent="0.25">
      <c r="A142" s="43" t="s">
        <v>51</v>
      </c>
      <c r="B142" s="11">
        <v>1963484</v>
      </c>
      <c r="C142" s="24">
        <f t="shared" si="6"/>
        <v>0.69629857639736048</v>
      </c>
      <c r="G142" s="116" t="s">
        <v>282</v>
      </c>
      <c r="H142" s="118">
        <f>SUM(H143:H148)</f>
        <v>4800732</v>
      </c>
      <c r="I142" s="121">
        <f t="shared" si="7"/>
        <v>0.8325577563908575</v>
      </c>
    </row>
    <row r="143" spans="1:9" ht="15.75" x14ac:dyDescent="0.25">
      <c r="A143" s="43" t="s">
        <v>52</v>
      </c>
      <c r="B143" s="11">
        <v>128643</v>
      </c>
      <c r="C143" s="24">
        <f t="shared" si="6"/>
        <v>4.5619896960446653E-2</v>
      </c>
      <c r="G143" s="26" t="s">
        <v>288</v>
      </c>
      <c r="H143" s="119">
        <v>411211</v>
      </c>
      <c r="I143" s="114">
        <f t="shared" si="7"/>
        <v>7.1313480436575274E-2</v>
      </c>
    </row>
    <row r="144" spans="1:9" ht="15.75" x14ac:dyDescent="0.25">
      <c r="A144" s="43" t="s">
        <v>53</v>
      </c>
      <c r="B144" s="11">
        <v>512883</v>
      </c>
      <c r="C144" s="24">
        <f t="shared" si="6"/>
        <v>0.18188062788309323</v>
      </c>
      <c r="G144" s="26" t="s">
        <v>283</v>
      </c>
      <c r="H144" s="119">
        <v>3580266</v>
      </c>
      <c r="I144" s="114">
        <f t="shared" si="7"/>
        <v>0.62090077684871181</v>
      </c>
    </row>
    <row r="145" spans="1:9" ht="15.75" x14ac:dyDescent="0.25">
      <c r="A145" s="25" t="s">
        <v>14</v>
      </c>
      <c r="B145" s="31">
        <v>1719789</v>
      </c>
      <c r="C145" s="32">
        <f t="shared" si="6"/>
        <v>0.60987847744307577</v>
      </c>
      <c r="D145" s="52"/>
      <c r="G145" s="26" t="s">
        <v>284</v>
      </c>
      <c r="H145" s="119">
        <v>218424</v>
      </c>
      <c r="I145" s="114">
        <f t="shared" si="7"/>
        <v>3.7879764040549789E-2</v>
      </c>
    </row>
    <row r="146" spans="1:9" ht="15.75" x14ac:dyDescent="0.25">
      <c r="A146" s="25" t="s">
        <v>15</v>
      </c>
      <c r="B146" s="31">
        <v>1100099</v>
      </c>
      <c r="C146" s="32">
        <f t="shared" si="6"/>
        <v>0.39012152255692423</v>
      </c>
      <c r="G146" s="26" t="s">
        <v>285</v>
      </c>
      <c r="H146" s="119">
        <v>28444</v>
      </c>
      <c r="I146" s="114">
        <f t="shared" si="7"/>
        <v>4.9328462456936879E-3</v>
      </c>
    </row>
    <row r="147" spans="1:9" x14ac:dyDescent="0.2">
      <c r="G147" s="26" t="s">
        <v>286</v>
      </c>
      <c r="H147" s="119">
        <v>552437</v>
      </c>
      <c r="I147" s="114">
        <f t="shared" si="7"/>
        <v>9.5805329117996205E-2</v>
      </c>
    </row>
    <row r="148" spans="1:9" x14ac:dyDescent="0.2">
      <c r="G148" s="26" t="s">
        <v>287</v>
      </c>
      <c r="H148" s="119">
        <v>9950</v>
      </c>
      <c r="I148" s="114">
        <f t="shared" si="7"/>
        <v>1.7255597013307621E-3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8247.18</v>
      </c>
      <c r="E162" s="24">
        <f>IF(AND($D$107&gt;0,$D$107&lt;&gt;"N/D")=TRUE,D162/$D$107,0)</f>
        <v>0.14959991467168191</v>
      </c>
    </row>
    <row r="163" spans="1:9" ht="15.75" x14ac:dyDescent="0.2">
      <c r="A163" s="56" t="s">
        <v>55</v>
      </c>
      <c r="B163" s="28"/>
      <c r="C163" s="45"/>
      <c r="D163" s="57">
        <v>2690.26</v>
      </c>
      <c r="E163" s="23">
        <f t="shared" ref="E163:E173" si="8">IF(AND($D$107&gt;0,$D$107&lt;&gt;"N/D")=TRUE,D163/$D$107,0)</f>
        <v>4.8800034247420201E-2</v>
      </c>
    </row>
    <row r="164" spans="1:9" ht="15.75" x14ac:dyDescent="0.2">
      <c r="A164" s="51" t="s">
        <v>56</v>
      </c>
      <c r="B164" s="10"/>
      <c r="C164" s="16"/>
      <c r="D164" s="55">
        <v>5016.67</v>
      </c>
      <c r="E164" s="24">
        <f t="shared" si="8"/>
        <v>9.1000002902323754E-2</v>
      </c>
    </row>
    <row r="165" spans="1:9" ht="15.75" x14ac:dyDescent="0.2">
      <c r="A165" s="56" t="s">
        <v>57</v>
      </c>
      <c r="B165" s="28"/>
      <c r="C165" s="45"/>
      <c r="D165" s="57">
        <v>2635.13</v>
      </c>
      <c r="E165" s="23">
        <f t="shared" si="8"/>
        <v>4.7800002321858999E-2</v>
      </c>
    </row>
    <row r="166" spans="1:9" ht="15.75" x14ac:dyDescent="0.2">
      <c r="A166" s="51" t="s">
        <v>58</v>
      </c>
      <c r="B166" s="10"/>
      <c r="C166" s="16"/>
      <c r="D166" s="55">
        <v>1201.8</v>
      </c>
      <c r="E166" s="24">
        <f t="shared" si="8"/>
        <v>2.1800079233438251E-2</v>
      </c>
    </row>
    <row r="167" spans="1:9" ht="15.75" x14ac:dyDescent="0.2">
      <c r="A167" s="56" t="s">
        <v>59</v>
      </c>
      <c r="B167" s="28"/>
      <c r="C167" s="45"/>
      <c r="D167" s="57">
        <v>6257.06</v>
      </c>
      <c r="E167" s="23">
        <f t="shared" si="8"/>
        <v>0.11350008634413145</v>
      </c>
    </row>
    <row r="168" spans="1:9" ht="15.75" x14ac:dyDescent="0.2">
      <c r="A168" s="51" t="s">
        <v>63</v>
      </c>
      <c r="B168" s="10"/>
      <c r="C168" s="16"/>
      <c r="D168" s="55">
        <v>5171.03</v>
      </c>
      <c r="E168" s="24">
        <f t="shared" si="8"/>
        <v>9.3800019735801474E-2</v>
      </c>
    </row>
    <row r="169" spans="1:9" ht="15.75" x14ac:dyDescent="0.2">
      <c r="A169" s="56" t="s">
        <v>64</v>
      </c>
      <c r="B169" s="28"/>
      <c r="C169" s="45"/>
      <c r="D169" s="57">
        <v>2668.21</v>
      </c>
      <c r="E169" s="23">
        <f t="shared" si="8"/>
        <v>4.8400057756242537E-2</v>
      </c>
    </row>
    <row r="170" spans="1:9" ht="15.75" x14ac:dyDescent="0.2">
      <c r="A170" s="51" t="s">
        <v>65</v>
      </c>
      <c r="B170" s="10"/>
      <c r="C170" s="16"/>
      <c r="D170" s="55">
        <v>4498.46</v>
      </c>
      <c r="E170" s="24">
        <f t="shared" si="8"/>
        <v>8.1599920476329371E-2</v>
      </c>
    </row>
    <row r="171" spans="1:9" ht="15.75" x14ac:dyDescent="0.2">
      <c r="A171" s="56" t="s">
        <v>66</v>
      </c>
      <c r="B171" s="28"/>
      <c r="C171" s="45"/>
      <c r="D171" s="57">
        <v>2701.28</v>
      </c>
      <c r="E171" s="23">
        <f t="shared" si="8"/>
        <v>4.8999931795391985E-2</v>
      </c>
    </row>
    <row r="172" spans="1:9" ht="15.75" x14ac:dyDescent="0.2">
      <c r="A172" s="51" t="s">
        <v>67</v>
      </c>
      <c r="B172" s="10"/>
      <c r="C172" s="16"/>
      <c r="D172" s="55">
        <v>871.03</v>
      </c>
      <c r="E172" s="24">
        <f t="shared" si="8"/>
        <v>1.5800069075305144E-2</v>
      </c>
    </row>
    <row r="173" spans="1:9" ht="15.75" x14ac:dyDescent="0.2">
      <c r="A173" s="56" t="s">
        <v>68</v>
      </c>
      <c r="B173" s="28"/>
      <c r="C173" s="45"/>
      <c r="D173" s="57">
        <v>13170.14</v>
      </c>
      <c r="E173" s="23">
        <f t="shared" si="8"/>
        <v>0.2389000628353091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144170</v>
      </c>
      <c r="E177" s="78">
        <v>781686</v>
      </c>
      <c r="F177" s="79">
        <v>7966</v>
      </c>
      <c r="G177" s="79">
        <v>13143443.199999999</v>
      </c>
      <c r="H177" s="80">
        <v>0.81120000000000003</v>
      </c>
    </row>
    <row r="178" spans="1:8" x14ac:dyDescent="0.2">
      <c r="A178" s="214" t="s">
        <v>195</v>
      </c>
      <c r="B178" s="215"/>
      <c r="C178" s="216"/>
      <c r="D178" s="58">
        <v>8</v>
      </c>
      <c r="E178" s="58">
        <v>29</v>
      </c>
      <c r="F178" s="59">
        <v>4283</v>
      </c>
      <c r="G178" s="59">
        <v>432404.73</v>
      </c>
      <c r="H178" s="76">
        <v>6.25</v>
      </c>
    </row>
    <row r="179" spans="1:8" ht="15" customHeight="1" x14ac:dyDescent="0.2">
      <c r="A179" s="225" t="s">
        <v>196</v>
      </c>
      <c r="B179" s="226"/>
      <c r="C179" s="227"/>
      <c r="D179" s="60">
        <v>9</v>
      </c>
      <c r="E179" s="60">
        <v>245</v>
      </c>
      <c r="F179" s="61">
        <v>3758</v>
      </c>
      <c r="G179" s="61">
        <v>41559534.340000004</v>
      </c>
      <c r="H179" s="77">
        <v>0.11360000000000001</v>
      </c>
    </row>
    <row r="180" spans="1:8" ht="15" customHeight="1" x14ac:dyDescent="0.2">
      <c r="A180" s="214" t="s">
        <v>197</v>
      </c>
      <c r="B180" s="215"/>
      <c r="C180" s="216"/>
      <c r="D180" s="58">
        <v>2</v>
      </c>
      <c r="E180" s="58">
        <v>1607</v>
      </c>
      <c r="F180" s="59">
        <v>11215</v>
      </c>
      <c r="G180" s="59">
        <v>1832001876.76</v>
      </c>
      <c r="H180" s="76">
        <v>0.4662</v>
      </c>
    </row>
    <row r="181" spans="1:8" ht="15" customHeight="1" x14ac:dyDescent="0.2">
      <c r="A181" s="225" t="s">
        <v>93</v>
      </c>
      <c r="B181" s="226"/>
      <c r="C181" s="227"/>
      <c r="D181" s="60">
        <v>12890</v>
      </c>
      <c r="E181" s="60">
        <v>226546</v>
      </c>
      <c r="F181" s="61">
        <v>10043</v>
      </c>
      <c r="G181" s="61">
        <v>86158129.459999993</v>
      </c>
      <c r="H181" s="77">
        <v>0.69789999999999996</v>
      </c>
    </row>
    <row r="182" spans="1:8" ht="15" customHeight="1" x14ac:dyDescent="0.2">
      <c r="A182" s="214" t="s">
        <v>92</v>
      </c>
      <c r="B182" s="215"/>
      <c r="C182" s="216"/>
      <c r="D182" s="58">
        <v>837</v>
      </c>
      <c r="E182" s="58">
        <v>19258</v>
      </c>
      <c r="F182" s="59">
        <v>3321</v>
      </c>
      <c r="G182" s="59">
        <v>30450374.800000001</v>
      </c>
      <c r="H182" s="76">
        <v>0.28589999999999999</v>
      </c>
    </row>
    <row r="183" spans="1:8" ht="15" customHeight="1" x14ac:dyDescent="0.2">
      <c r="A183" s="225" t="s">
        <v>94</v>
      </c>
      <c r="B183" s="226"/>
      <c r="C183" s="227"/>
      <c r="D183" s="60">
        <v>7230</v>
      </c>
      <c r="E183" s="60">
        <v>52493</v>
      </c>
      <c r="F183" s="61">
        <v>8077</v>
      </c>
      <c r="G183" s="61">
        <v>8522950.5899999999</v>
      </c>
      <c r="H183" s="77">
        <v>0.61660000000000004</v>
      </c>
    </row>
    <row r="184" spans="1:8" ht="15" customHeight="1" x14ac:dyDescent="0.2">
      <c r="A184" s="214" t="s">
        <v>95</v>
      </c>
      <c r="B184" s="215"/>
      <c r="C184" s="216"/>
      <c r="D184" s="58">
        <v>54940</v>
      </c>
      <c r="E184" s="58">
        <v>73681</v>
      </c>
      <c r="F184" s="59">
        <v>3760</v>
      </c>
      <c r="G184" s="59">
        <v>1098020.93</v>
      </c>
      <c r="H184" s="76">
        <v>1.089</v>
      </c>
    </row>
    <row r="185" spans="1:8" ht="15" customHeight="1" x14ac:dyDescent="0.2">
      <c r="A185" s="225" t="s">
        <v>199</v>
      </c>
      <c r="B185" s="226"/>
      <c r="C185" s="227"/>
      <c r="D185" s="60">
        <v>19036</v>
      </c>
      <c r="E185" s="60">
        <v>32135</v>
      </c>
      <c r="F185" s="61">
        <v>3042</v>
      </c>
      <c r="G185" s="61">
        <v>1106730.32</v>
      </c>
      <c r="H185" s="77">
        <v>1.4611000000000001</v>
      </c>
    </row>
    <row r="186" spans="1:8" ht="15" customHeight="1" x14ac:dyDescent="0.2">
      <c r="A186" s="214" t="s">
        <v>200</v>
      </c>
      <c r="B186" s="215"/>
      <c r="C186" s="216"/>
      <c r="D186" s="58">
        <v>3231</v>
      </c>
      <c r="E186" s="58">
        <v>140886</v>
      </c>
      <c r="F186" s="59">
        <v>5433</v>
      </c>
      <c r="G186" s="59">
        <v>16235234.82</v>
      </c>
      <c r="H186" s="76">
        <v>0.83089999999999997</v>
      </c>
    </row>
    <row r="187" spans="1:8" ht="15" customHeight="1" x14ac:dyDescent="0.2">
      <c r="A187" s="225" t="s">
        <v>96</v>
      </c>
      <c r="B187" s="226"/>
      <c r="C187" s="227"/>
      <c r="D187" s="60">
        <v>110</v>
      </c>
      <c r="E187" s="60">
        <v>2194</v>
      </c>
      <c r="F187" s="61">
        <v>11989</v>
      </c>
      <c r="G187" s="61">
        <v>2694223148.3699999</v>
      </c>
      <c r="H187" s="77">
        <v>0.78959999999999997</v>
      </c>
    </row>
    <row r="188" spans="1:8" ht="15" customHeight="1" x14ac:dyDescent="0.2">
      <c r="A188" s="214" t="s">
        <v>201</v>
      </c>
      <c r="B188" s="215"/>
      <c r="C188" s="216"/>
      <c r="D188" s="58">
        <v>2373</v>
      </c>
      <c r="E188" s="58">
        <v>29473</v>
      </c>
      <c r="F188" s="59">
        <v>3933</v>
      </c>
      <c r="G188" s="59">
        <v>4182449.14</v>
      </c>
      <c r="H188" s="76">
        <v>3.5377999999999998</v>
      </c>
    </row>
    <row r="189" spans="1:8" ht="15" customHeight="1" x14ac:dyDescent="0.2">
      <c r="A189" s="225" t="s">
        <v>202</v>
      </c>
      <c r="B189" s="226"/>
      <c r="C189" s="227"/>
      <c r="D189" s="60">
        <v>1730</v>
      </c>
      <c r="E189" s="60">
        <v>6800</v>
      </c>
      <c r="F189" s="61">
        <v>8210</v>
      </c>
      <c r="G189" s="61">
        <v>4051823.23</v>
      </c>
      <c r="H189" s="77">
        <v>0.98309999999999997</v>
      </c>
    </row>
    <row r="190" spans="1:8" ht="15" customHeight="1" x14ac:dyDescent="0.2">
      <c r="A190" s="214" t="s">
        <v>203</v>
      </c>
      <c r="B190" s="215"/>
      <c r="C190" s="216"/>
      <c r="D190" s="58">
        <v>1617</v>
      </c>
      <c r="E190" s="58">
        <v>36791</v>
      </c>
      <c r="F190" s="59">
        <v>29196</v>
      </c>
      <c r="G190" s="59">
        <v>56987301.789999999</v>
      </c>
      <c r="H190" s="76">
        <v>1.7076</v>
      </c>
    </row>
    <row r="191" spans="1:8" ht="15" customHeight="1" x14ac:dyDescent="0.2">
      <c r="A191" s="225" t="s">
        <v>204</v>
      </c>
      <c r="B191" s="226"/>
      <c r="C191" s="227"/>
      <c r="D191" s="60">
        <v>251</v>
      </c>
      <c r="E191" s="60">
        <v>9146</v>
      </c>
      <c r="F191" s="61">
        <v>16282</v>
      </c>
      <c r="G191" s="61">
        <v>272567627.5</v>
      </c>
      <c r="H191" s="77">
        <v>1.0391999999999999</v>
      </c>
    </row>
    <row r="192" spans="1:8" ht="15" customHeight="1" x14ac:dyDescent="0.2">
      <c r="A192" s="214" t="s">
        <v>205</v>
      </c>
      <c r="B192" s="215"/>
      <c r="C192" s="216"/>
      <c r="D192" s="58">
        <v>3515</v>
      </c>
      <c r="E192" s="58">
        <v>8750</v>
      </c>
      <c r="F192" s="59">
        <v>4886</v>
      </c>
      <c r="G192" s="59">
        <v>3140024.46</v>
      </c>
      <c r="H192" s="76">
        <v>0.86170000000000002</v>
      </c>
    </row>
    <row r="193" spans="1:9" ht="15" customHeight="1" x14ac:dyDescent="0.2">
      <c r="A193" s="225" t="s">
        <v>206</v>
      </c>
      <c r="B193" s="226"/>
      <c r="C193" s="227"/>
      <c r="D193" s="60">
        <v>4034</v>
      </c>
      <c r="E193" s="60">
        <v>38157</v>
      </c>
      <c r="F193" s="61">
        <v>2252</v>
      </c>
      <c r="G193" s="61">
        <v>2271338.25</v>
      </c>
      <c r="H193" s="77">
        <v>0.7994</v>
      </c>
    </row>
    <row r="194" spans="1:9" ht="15" customHeight="1" x14ac:dyDescent="0.2">
      <c r="A194" s="214" t="s">
        <v>207</v>
      </c>
      <c r="B194" s="215"/>
      <c r="C194" s="216"/>
      <c r="D194" s="58">
        <v>6479</v>
      </c>
      <c r="E194" s="58">
        <v>21789</v>
      </c>
      <c r="F194" s="59">
        <v>5752</v>
      </c>
      <c r="G194" s="59">
        <v>1641924.34</v>
      </c>
      <c r="H194" s="76">
        <v>4.3707000000000003</v>
      </c>
    </row>
    <row r="195" spans="1:9" ht="15" customHeight="1" x14ac:dyDescent="0.2">
      <c r="A195" s="225" t="s">
        <v>208</v>
      </c>
      <c r="B195" s="226"/>
      <c r="C195" s="227"/>
      <c r="D195" s="60">
        <v>1025</v>
      </c>
      <c r="E195" s="60">
        <v>62496</v>
      </c>
      <c r="F195" s="61">
        <v>8421</v>
      </c>
      <c r="G195" s="61">
        <v>39556545.350000001</v>
      </c>
      <c r="H195" s="77">
        <v>0.18640000000000001</v>
      </c>
    </row>
    <row r="196" spans="1:9" ht="15" customHeight="1" x14ac:dyDescent="0.2">
      <c r="A196" s="214" t="s">
        <v>97</v>
      </c>
      <c r="B196" s="215"/>
      <c r="C196" s="216"/>
      <c r="D196" s="58">
        <v>24853</v>
      </c>
      <c r="E196" s="58">
        <v>19210</v>
      </c>
      <c r="F196" s="59">
        <v>5356</v>
      </c>
      <c r="G196" s="59">
        <v>566054.23</v>
      </c>
      <c r="H196" s="76">
        <v>0.56699999999999995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15306.82</v>
      </c>
      <c r="E205" s="182">
        <v>15329.42</v>
      </c>
      <c r="F205" s="182">
        <v>16029.81</v>
      </c>
      <c r="G205" s="182">
        <v>16061.05</v>
      </c>
      <c r="H205" s="182">
        <v>13990.91</v>
      </c>
      <c r="I205" s="182">
        <v>14000.89</v>
      </c>
    </row>
    <row r="206" spans="1:9" ht="15" customHeight="1" x14ac:dyDescent="0.2">
      <c r="A206" s="214" t="s">
        <v>383</v>
      </c>
      <c r="B206" s="215"/>
      <c r="C206" s="216"/>
      <c r="D206" s="183">
        <v>9035.2900000000009</v>
      </c>
      <c r="E206" s="183">
        <v>10071.280000000001</v>
      </c>
      <c r="F206" s="183">
        <v>9008.73</v>
      </c>
      <c r="G206" s="183">
        <v>10013.33</v>
      </c>
      <c r="H206" s="183">
        <v>9137.34</v>
      </c>
      <c r="I206" s="183">
        <v>10264.629999999999</v>
      </c>
    </row>
    <row r="207" spans="1:9" ht="15" customHeight="1" x14ac:dyDescent="0.2">
      <c r="A207" s="225" t="s">
        <v>384</v>
      </c>
      <c r="B207" s="226"/>
      <c r="C207" s="227"/>
      <c r="D207" s="184">
        <v>14323.46</v>
      </c>
      <c r="E207" s="184">
        <v>14323.46</v>
      </c>
      <c r="F207" s="184">
        <v>14306.83</v>
      </c>
      <c r="G207" s="184">
        <v>14306.83</v>
      </c>
      <c r="H207" s="184">
        <v>14463.16</v>
      </c>
      <c r="I207" s="184">
        <v>14463.16</v>
      </c>
    </row>
    <row r="208" spans="1:9" ht="15" customHeight="1" x14ac:dyDescent="0.2">
      <c r="A208" s="214" t="s">
        <v>385</v>
      </c>
      <c r="B208" s="215"/>
      <c r="C208" s="216"/>
      <c r="D208" s="183">
        <v>16410.25</v>
      </c>
      <c r="E208" s="183">
        <v>16410.3</v>
      </c>
      <c r="F208" s="183">
        <v>17811.86</v>
      </c>
      <c r="G208" s="183">
        <v>17811.91</v>
      </c>
      <c r="H208" s="183">
        <v>13537.32</v>
      </c>
      <c r="I208" s="183">
        <v>13537.36</v>
      </c>
    </row>
    <row r="209" spans="1:9" ht="15" customHeight="1" x14ac:dyDescent="0.2">
      <c r="A209" s="225" t="s">
        <v>386</v>
      </c>
      <c r="B209" s="226"/>
      <c r="C209" s="227"/>
      <c r="D209" s="184">
        <v>10322.209999999999</v>
      </c>
      <c r="E209" s="184">
        <v>10322.209999999999</v>
      </c>
      <c r="F209" s="184">
        <v>10263.33</v>
      </c>
      <c r="G209" s="184">
        <v>10263.33</v>
      </c>
      <c r="H209" s="184">
        <v>10647.45</v>
      </c>
      <c r="I209" s="184">
        <v>10647.45</v>
      </c>
    </row>
    <row r="210" spans="1:9" ht="15" customHeight="1" x14ac:dyDescent="0.2">
      <c r="A210" s="214" t="s">
        <v>387</v>
      </c>
      <c r="B210" s="215"/>
      <c r="C210" s="216"/>
      <c r="D210" s="183">
        <v>29853.4</v>
      </c>
      <c r="E210" s="183">
        <v>29853.4</v>
      </c>
      <c r="F210" s="183">
        <v>29789.06</v>
      </c>
      <c r="G210" s="183">
        <v>29789.06</v>
      </c>
      <c r="H210" s="183">
        <v>30089.46</v>
      </c>
      <c r="I210" s="183">
        <v>30089.46</v>
      </c>
    </row>
    <row r="211" spans="1:9" ht="15" customHeight="1" x14ac:dyDescent="0.2">
      <c r="A211" s="225" t="s">
        <v>388</v>
      </c>
      <c r="B211" s="226"/>
      <c r="C211" s="227"/>
      <c r="D211" s="184">
        <v>13851.54</v>
      </c>
      <c r="E211" s="184">
        <v>13851.68</v>
      </c>
      <c r="F211" s="184">
        <v>14772.55</v>
      </c>
      <c r="G211" s="184">
        <v>14772.82</v>
      </c>
      <c r="H211" s="184">
        <v>12488.5</v>
      </c>
      <c r="I211" s="184">
        <v>12488.52</v>
      </c>
    </row>
    <row r="212" spans="1:9" ht="15" customHeight="1" x14ac:dyDescent="0.2">
      <c r="A212" s="214" t="s">
        <v>389</v>
      </c>
      <c r="B212" s="215"/>
      <c r="C212" s="216"/>
      <c r="D212" s="183">
        <v>15021.77</v>
      </c>
      <c r="E212" s="183">
        <v>15021.77</v>
      </c>
      <c r="F212" s="183">
        <v>15150.36</v>
      </c>
      <c r="G212" s="183">
        <v>15150.36</v>
      </c>
      <c r="H212" s="183">
        <v>14532.5</v>
      </c>
      <c r="I212" s="183">
        <v>14532.5</v>
      </c>
    </row>
    <row r="213" spans="1:9" ht="15" customHeight="1" x14ac:dyDescent="0.2">
      <c r="A213" s="225" t="s">
        <v>390</v>
      </c>
      <c r="B213" s="226"/>
      <c r="C213" s="227"/>
      <c r="D213" s="184">
        <v>15768.85</v>
      </c>
      <c r="E213" s="184">
        <v>15768.85</v>
      </c>
      <c r="F213" s="184">
        <v>16660.22</v>
      </c>
      <c r="G213" s="184">
        <v>16660.22</v>
      </c>
      <c r="H213" s="184">
        <v>14547.17</v>
      </c>
      <c r="I213" s="184">
        <v>14547.17</v>
      </c>
    </row>
    <row r="214" spans="1:9" ht="15" customHeight="1" x14ac:dyDescent="0.2">
      <c r="A214" s="214" t="s">
        <v>391</v>
      </c>
      <c r="B214" s="215"/>
      <c r="C214" s="216"/>
      <c r="D214" s="183">
        <v>18631.18</v>
      </c>
      <c r="E214" s="183">
        <v>18631.18</v>
      </c>
      <c r="F214" s="183">
        <v>20680.099999999999</v>
      </c>
      <c r="G214" s="183">
        <v>20680.099999999999</v>
      </c>
      <c r="H214" s="183">
        <v>17435.560000000001</v>
      </c>
      <c r="I214" s="183">
        <v>17435.560000000001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1800061</v>
      </c>
      <c r="E220" s="58">
        <v>1625383</v>
      </c>
      <c r="F220" s="58">
        <v>1161763</v>
      </c>
      <c r="G220" s="58">
        <v>1046054</v>
      </c>
      <c r="H220" s="58">
        <v>638298</v>
      </c>
      <c r="I220" s="58">
        <v>579329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58</v>
      </c>
      <c r="E222" s="58">
        <v>47</v>
      </c>
      <c r="F222" s="58">
        <v>55</v>
      </c>
      <c r="G222" s="58">
        <v>44</v>
      </c>
      <c r="H222" s="58">
        <v>3</v>
      </c>
      <c r="I222" s="58">
        <v>3</v>
      </c>
    </row>
    <row r="223" spans="1:9" ht="15" customHeight="1" x14ac:dyDescent="0.2">
      <c r="A223" s="208" t="s">
        <v>403</v>
      </c>
      <c r="B223" s="209"/>
      <c r="C223" s="209"/>
      <c r="D223" s="181">
        <v>53294</v>
      </c>
      <c r="E223" s="58">
        <v>46167</v>
      </c>
      <c r="F223" s="58">
        <v>35083</v>
      </c>
      <c r="G223" s="58">
        <v>30272</v>
      </c>
      <c r="H223" s="58">
        <v>18211</v>
      </c>
      <c r="I223" s="58">
        <v>15895</v>
      </c>
    </row>
    <row r="224" spans="1:9" ht="15" customHeight="1" x14ac:dyDescent="0.2">
      <c r="A224" s="208" t="s">
        <v>404</v>
      </c>
      <c r="B224" s="209"/>
      <c r="C224" s="209"/>
      <c r="D224" s="181">
        <v>540045</v>
      </c>
      <c r="E224" s="58">
        <v>477064</v>
      </c>
      <c r="F224" s="58">
        <v>341436</v>
      </c>
      <c r="G224" s="58">
        <v>299784</v>
      </c>
      <c r="H224" s="58">
        <v>198609</v>
      </c>
      <c r="I224" s="58">
        <v>177280</v>
      </c>
    </row>
    <row r="225" spans="1:9" ht="15" customHeight="1" x14ac:dyDescent="0.2">
      <c r="A225" s="208" t="s">
        <v>405</v>
      </c>
      <c r="B225" s="209"/>
      <c r="C225" s="209"/>
      <c r="D225" s="181">
        <v>497276</v>
      </c>
      <c r="E225" s="58">
        <v>447394</v>
      </c>
      <c r="F225" s="58">
        <v>320592</v>
      </c>
      <c r="G225" s="58">
        <v>287794</v>
      </c>
      <c r="H225" s="58">
        <v>176684</v>
      </c>
      <c r="I225" s="58">
        <v>159600</v>
      </c>
    </row>
    <row r="226" spans="1:9" ht="15" customHeight="1" x14ac:dyDescent="0.2">
      <c r="A226" s="208" t="s">
        <v>406</v>
      </c>
      <c r="B226" s="209"/>
      <c r="C226" s="209"/>
      <c r="D226" s="181">
        <v>406182</v>
      </c>
      <c r="E226" s="58">
        <v>372387</v>
      </c>
      <c r="F226" s="58">
        <v>262536</v>
      </c>
      <c r="G226" s="58">
        <v>240610</v>
      </c>
      <c r="H226" s="58">
        <v>143646</v>
      </c>
      <c r="I226" s="58">
        <v>131777</v>
      </c>
    </row>
    <row r="227" spans="1:9" ht="15" customHeight="1" x14ac:dyDescent="0.2">
      <c r="A227" s="208" t="s">
        <v>407</v>
      </c>
      <c r="B227" s="209"/>
      <c r="C227" s="209"/>
      <c r="D227" s="181">
        <v>264830</v>
      </c>
      <c r="E227" s="58">
        <v>246504</v>
      </c>
      <c r="F227" s="58">
        <v>175610</v>
      </c>
      <c r="G227" s="58">
        <v>163096</v>
      </c>
      <c r="H227" s="58">
        <v>89220</v>
      </c>
      <c r="I227" s="58">
        <v>83408</v>
      </c>
    </row>
    <row r="228" spans="1:9" ht="15" customHeight="1" x14ac:dyDescent="0.2">
      <c r="A228" s="208" t="s">
        <v>408</v>
      </c>
      <c r="B228" s="209"/>
      <c r="C228" s="209"/>
      <c r="D228" s="181">
        <v>34893</v>
      </c>
      <c r="E228" s="58">
        <v>32571</v>
      </c>
      <c r="F228" s="58">
        <v>23821</v>
      </c>
      <c r="G228" s="58">
        <v>22018</v>
      </c>
      <c r="H228" s="58">
        <v>11072</v>
      </c>
      <c r="I228" s="58">
        <v>10553</v>
      </c>
    </row>
    <row r="229" spans="1:9" ht="15" customHeight="1" x14ac:dyDescent="0.2">
      <c r="A229" s="208" t="s">
        <v>409</v>
      </c>
      <c r="B229" s="209"/>
      <c r="C229" s="209"/>
      <c r="D229" s="181">
        <v>3483</v>
      </c>
      <c r="E229" s="58">
        <v>3249</v>
      </c>
      <c r="F229" s="58">
        <v>2630</v>
      </c>
      <c r="G229" s="58">
        <v>2436</v>
      </c>
      <c r="H229" s="58">
        <v>853</v>
      </c>
      <c r="I229" s="58">
        <v>813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564</v>
      </c>
      <c r="E231" s="58">
        <v>502</v>
      </c>
      <c r="F231" s="58">
        <v>321</v>
      </c>
      <c r="G231" s="58">
        <v>285</v>
      </c>
      <c r="H231" s="58">
        <v>243</v>
      </c>
      <c r="I231" s="58">
        <v>217</v>
      </c>
    </row>
    <row r="232" spans="1:9" ht="15" customHeight="1" x14ac:dyDescent="0.2">
      <c r="A232" s="208" t="s">
        <v>412</v>
      </c>
      <c r="B232" s="209"/>
      <c r="C232" s="209"/>
      <c r="D232" s="181">
        <v>882637</v>
      </c>
      <c r="E232" s="58">
        <v>791655</v>
      </c>
      <c r="F232" s="58">
        <v>531731</v>
      </c>
      <c r="G232" s="58">
        <v>474359</v>
      </c>
      <c r="H232" s="58">
        <v>350906</v>
      </c>
      <c r="I232" s="58">
        <v>317296</v>
      </c>
    </row>
    <row r="233" spans="1:9" ht="15" customHeight="1" x14ac:dyDescent="0.2">
      <c r="A233" s="208" t="s">
        <v>413</v>
      </c>
      <c r="B233" s="209"/>
      <c r="C233" s="209"/>
      <c r="D233" s="181">
        <v>652847</v>
      </c>
      <c r="E233" s="58">
        <v>586054</v>
      </c>
      <c r="F233" s="58">
        <v>443940</v>
      </c>
      <c r="G233" s="58">
        <v>397559</v>
      </c>
      <c r="H233" s="58">
        <v>208907</v>
      </c>
      <c r="I233" s="58">
        <v>188495</v>
      </c>
    </row>
    <row r="234" spans="1:9" ht="15" customHeight="1" x14ac:dyDescent="0.2">
      <c r="A234" s="208" t="s">
        <v>414</v>
      </c>
      <c r="B234" s="209"/>
      <c r="C234" s="209"/>
      <c r="D234" s="181">
        <v>176883</v>
      </c>
      <c r="E234" s="58">
        <v>163724</v>
      </c>
      <c r="F234" s="58">
        <v>121266</v>
      </c>
      <c r="G234" s="58">
        <v>112043</v>
      </c>
      <c r="H234" s="58">
        <v>55617</v>
      </c>
      <c r="I234" s="58">
        <v>51681</v>
      </c>
    </row>
    <row r="235" spans="1:9" ht="15" customHeight="1" x14ac:dyDescent="0.2">
      <c r="A235" s="208" t="s">
        <v>415</v>
      </c>
      <c r="B235" s="209"/>
      <c r="C235" s="209"/>
      <c r="D235" s="181">
        <v>86978</v>
      </c>
      <c r="E235" s="58">
        <v>83296</v>
      </c>
      <c r="F235" s="58">
        <v>64390</v>
      </c>
      <c r="G235" s="58">
        <v>61693</v>
      </c>
      <c r="H235" s="58">
        <v>22588</v>
      </c>
      <c r="I235" s="58">
        <v>21603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152</v>
      </c>
      <c r="E238" s="58">
        <v>152</v>
      </c>
      <c r="F238" s="58">
        <v>115</v>
      </c>
      <c r="G238" s="58">
        <v>115</v>
      </c>
      <c r="H238" s="58">
        <v>37</v>
      </c>
      <c r="I238" s="58">
        <v>37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16820</v>
      </c>
      <c r="E240" s="58">
        <v>16124</v>
      </c>
      <c r="F240" s="58">
        <v>10450</v>
      </c>
      <c r="G240" s="58">
        <v>9938</v>
      </c>
      <c r="H240" s="58">
        <v>6370</v>
      </c>
      <c r="I240" s="58">
        <v>6186</v>
      </c>
    </row>
    <row r="241" spans="1:9" ht="15" customHeight="1" x14ac:dyDescent="0.2">
      <c r="A241" s="208" t="s">
        <v>421</v>
      </c>
      <c r="B241" s="209"/>
      <c r="C241" s="209"/>
      <c r="D241" s="181">
        <v>88835</v>
      </c>
      <c r="E241" s="58">
        <v>84500</v>
      </c>
      <c r="F241" s="58">
        <v>56893</v>
      </c>
      <c r="G241" s="58">
        <v>53526</v>
      </c>
      <c r="H241" s="58">
        <v>31942</v>
      </c>
      <c r="I241" s="58">
        <v>30974</v>
      </c>
    </row>
    <row r="242" spans="1:9" ht="15" customHeight="1" x14ac:dyDescent="0.2">
      <c r="A242" s="208" t="s">
        <v>422</v>
      </c>
      <c r="B242" s="209"/>
      <c r="C242" s="209"/>
      <c r="D242" s="181">
        <v>391585</v>
      </c>
      <c r="E242" s="58">
        <v>362080</v>
      </c>
      <c r="F242" s="58">
        <v>266452</v>
      </c>
      <c r="G242" s="58">
        <v>242970</v>
      </c>
      <c r="H242" s="58">
        <v>125133</v>
      </c>
      <c r="I242" s="58">
        <v>119110</v>
      </c>
    </row>
    <row r="243" spans="1:9" ht="15" customHeight="1" x14ac:dyDescent="0.2">
      <c r="A243" s="208" t="s">
        <v>423</v>
      </c>
      <c r="B243" s="209"/>
      <c r="C243" s="209"/>
      <c r="D243" s="181">
        <v>433494</v>
      </c>
      <c r="E243" s="58">
        <v>388015</v>
      </c>
      <c r="F243" s="58">
        <v>287167</v>
      </c>
      <c r="G243" s="58">
        <v>255310</v>
      </c>
      <c r="H243" s="58">
        <v>146327</v>
      </c>
      <c r="I243" s="58">
        <v>132705</v>
      </c>
    </row>
    <row r="244" spans="1:9" ht="15" customHeight="1" x14ac:dyDescent="0.2">
      <c r="A244" s="208" t="s">
        <v>424</v>
      </c>
      <c r="B244" s="209"/>
      <c r="C244" s="209"/>
      <c r="D244" s="181">
        <v>221054</v>
      </c>
      <c r="E244" s="58">
        <v>195926</v>
      </c>
      <c r="F244" s="58">
        <v>148107</v>
      </c>
      <c r="G244" s="58">
        <v>131721</v>
      </c>
      <c r="H244" s="58">
        <v>72947</v>
      </c>
      <c r="I244" s="58">
        <v>64205</v>
      </c>
    </row>
    <row r="245" spans="1:9" ht="15" customHeight="1" x14ac:dyDescent="0.2">
      <c r="A245" s="208" t="s">
        <v>425</v>
      </c>
      <c r="B245" s="209"/>
      <c r="C245" s="209"/>
      <c r="D245" s="181">
        <v>200684</v>
      </c>
      <c r="E245" s="58">
        <v>175185</v>
      </c>
      <c r="F245" s="58">
        <v>129125</v>
      </c>
      <c r="G245" s="58">
        <v>113906</v>
      </c>
      <c r="H245" s="58">
        <v>71559</v>
      </c>
      <c r="I245" s="58">
        <v>61279</v>
      </c>
    </row>
    <row r="246" spans="1:9" ht="15" customHeight="1" x14ac:dyDescent="0.2">
      <c r="A246" s="208" t="s">
        <v>426</v>
      </c>
      <c r="B246" s="209"/>
      <c r="C246" s="209"/>
      <c r="D246" s="181">
        <v>447589</v>
      </c>
      <c r="E246" s="58">
        <v>403553</v>
      </c>
      <c r="F246" s="58">
        <v>263569</v>
      </c>
      <c r="G246" s="58">
        <v>238683</v>
      </c>
      <c r="H246" s="58">
        <v>184020</v>
      </c>
      <c r="I246" s="58">
        <v>164870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10801</v>
      </c>
      <c r="E248" s="58">
        <v>9910</v>
      </c>
      <c r="F248" s="58">
        <v>10450</v>
      </c>
      <c r="G248" s="58">
        <v>9938</v>
      </c>
      <c r="H248" s="58">
        <v>2230</v>
      </c>
      <c r="I248" s="58">
        <v>2094</v>
      </c>
    </row>
    <row r="249" spans="1:9" ht="15" customHeight="1" x14ac:dyDescent="0.2">
      <c r="A249" s="208" t="s">
        <v>429</v>
      </c>
      <c r="B249" s="209"/>
      <c r="C249" s="209"/>
      <c r="D249" s="181">
        <v>4379</v>
      </c>
      <c r="E249" s="58">
        <v>4041</v>
      </c>
      <c r="F249" s="58">
        <v>56893</v>
      </c>
      <c r="G249" s="58">
        <v>53526</v>
      </c>
      <c r="H249" s="58">
        <v>466</v>
      </c>
      <c r="I249" s="58">
        <v>446</v>
      </c>
    </row>
    <row r="250" spans="1:9" ht="15" customHeight="1" x14ac:dyDescent="0.2">
      <c r="A250" s="208" t="s">
        <v>430</v>
      </c>
      <c r="B250" s="209"/>
      <c r="C250" s="209"/>
      <c r="D250" s="181">
        <v>620847</v>
      </c>
      <c r="E250" s="58">
        <v>549031</v>
      </c>
      <c r="F250" s="58">
        <v>266452</v>
      </c>
      <c r="G250" s="58">
        <v>242970</v>
      </c>
      <c r="H250" s="58">
        <v>203574</v>
      </c>
      <c r="I250" s="58">
        <v>177852</v>
      </c>
    </row>
    <row r="251" spans="1:9" ht="15" customHeight="1" x14ac:dyDescent="0.2">
      <c r="A251" s="208" t="s">
        <v>431</v>
      </c>
      <c r="B251" s="209"/>
      <c r="C251" s="209"/>
      <c r="D251" s="181">
        <v>156250</v>
      </c>
      <c r="E251" s="58">
        <v>121178</v>
      </c>
      <c r="F251" s="58">
        <v>287167</v>
      </c>
      <c r="G251" s="58">
        <v>255310</v>
      </c>
      <c r="H251" s="58">
        <v>23950</v>
      </c>
      <c r="I251" s="58">
        <v>20660</v>
      </c>
    </row>
    <row r="252" spans="1:9" ht="15" customHeight="1" x14ac:dyDescent="0.2">
      <c r="A252" s="208" t="s">
        <v>432</v>
      </c>
      <c r="B252" s="209"/>
      <c r="C252" s="209"/>
      <c r="D252" s="181">
        <v>11550</v>
      </c>
      <c r="E252" s="58">
        <v>10050</v>
      </c>
      <c r="F252" s="58">
        <v>148107</v>
      </c>
      <c r="G252" s="58">
        <v>131721</v>
      </c>
      <c r="H252" s="58">
        <v>2474</v>
      </c>
      <c r="I252" s="58">
        <v>2140</v>
      </c>
    </row>
    <row r="253" spans="1:9" ht="15" customHeight="1" x14ac:dyDescent="0.2">
      <c r="A253" s="208" t="s">
        <v>433</v>
      </c>
      <c r="B253" s="209"/>
      <c r="C253" s="209"/>
      <c r="D253" s="181">
        <v>357343</v>
      </c>
      <c r="E253" s="58">
        <v>331194</v>
      </c>
      <c r="F253" s="58">
        <v>129125</v>
      </c>
      <c r="G253" s="58">
        <v>113906</v>
      </c>
      <c r="H253" s="58">
        <v>144093</v>
      </c>
      <c r="I253" s="58">
        <v>132410</v>
      </c>
    </row>
    <row r="254" spans="1:9" ht="15" customHeight="1" x14ac:dyDescent="0.2">
      <c r="A254" s="208" t="s">
        <v>434</v>
      </c>
      <c r="B254" s="209"/>
      <c r="C254" s="209"/>
      <c r="D254" s="181">
        <v>152885</v>
      </c>
      <c r="E254" s="58">
        <v>141468</v>
      </c>
      <c r="F254" s="58">
        <v>263569</v>
      </c>
      <c r="G254" s="58">
        <v>238683</v>
      </c>
      <c r="H254" s="58">
        <v>31819</v>
      </c>
      <c r="I254" s="58">
        <v>27779</v>
      </c>
    </row>
    <row r="255" spans="1:9" ht="15" customHeight="1" x14ac:dyDescent="0.2">
      <c r="A255" s="208" t="s">
        <v>435</v>
      </c>
      <c r="B255" s="209"/>
      <c r="C255" s="209"/>
      <c r="D255" s="181">
        <v>368313</v>
      </c>
      <c r="E255" s="58">
        <v>351132</v>
      </c>
      <c r="F255" s="58">
        <v>0</v>
      </c>
      <c r="G255" s="58">
        <v>0</v>
      </c>
      <c r="H255" s="58">
        <v>155369</v>
      </c>
      <c r="I255" s="58">
        <v>147512</v>
      </c>
    </row>
    <row r="256" spans="1:9" x14ac:dyDescent="0.2">
      <c r="A256" s="208" t="s">
        <v>436</v>
      </c>
      <c r="B256" s="209"/>
      <c r="C256" s="209"/>
      <c r="D256" s="181">
        <v>117693</v>
      </c>
      <c r="E256" s="58">
        <v>107379</v>
      </c>
      <c r="F256" s="58">
        <v>0</v>
      </c>
      <c r="G256" s="58">
        <v>0</v>
      </c>
      <c r="H256" s="58">
        <v>74323</v>
      </c>
      <c r="I256" s="58">
        <v>68436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94321</v>
      </c>
      <c r="E259" s="78">
        <f>SUM(E260:E299)</f>
        <v>107326</v>
      </c>
      <c r="F259" s="83">
        <v>1630.6</v>
      </c>
      <c r="G259" s="83">
        <v>1855.44</v>
      </c>
      <c r="H259" s="84">
        <f>IF(D259&gt;0,E259/D259-1,"N/A")</f>
        <v>0.13788021755494539</v>
      </c>
      <c r="I259" s="84">
        <f>IF(F259&gt;0,G259/F259-1,"N/A")</f>
        <v>0.13788789402673873</v>
      </c>
    </row>
    <row r="260" spans="1:9" ht="15.75" customHeight="1" x14ac:dyDescent="0.2">
      <c r="A260" s="138" t="s">
        <v>212</v>
      </c>
      <c r="B260" s="106"/>
      <c r="C260" s="107"/>
      <c r="D260" s="58">
        <v>1096</v>
      </c>
      <c r="E260" s="58">
        <v>1145</v>
      </c>
      <c r="F260" s="81">
        <v>18.95</v>
      </c>
      <c r="G260" s="81">
        <v>19.79</v>
      </c>
      <c r="H260" s="62">
        <f>IF(D260&gt;0,E260/D260-1,"N/A")</f>
        <v>4.4708029197080279E-2</v>
      </c>
      <c r="I260" s="62">
        <f>IF(F260&gt;0,G260/F260-1,"N/A")</f>
        <v>4.4327176781002731E-2</v>
      </c>
    </row>
    <row r="261" spans="1:9" ht="15.75" customHeight="1" x14ac:dyDescent="0.2">
      <c r="A261" s="139" t="s">
        <v>290</v>
      </c>
      <c r="B261" s="108"/>
      <c r="C261" s="109"/>
      <c r="D261" s="60">
        <v>6958</v>
      </c>
      <c r="E261" s="60">
        <v>7935</v>
      </c>
      <c r="F261" s="82">
        <v>120.29</v>
      </c>
      <c r="G261" s="82">
        <v>137.18</v>
      </c>
      <c r="H261" s="63">
        <f>IF(D261&gt;0,E261/D261-1,"N/A")</f>
        <v>0.14041391204369069</v>
      </c>
      <c r="I261" s="63">
        <f>IF(F261&gt;0,G261/F261-1,"N/A")</f>
        <v>0.14041067420400699</v>
      </c>
    </row>
    <row r="262" spans="1:9" ht="15.75" customHeight="1" x14ac:dyDescent="0.2">
      <c r="A262" s="138" t="s">
        <v>213</v>
      </c>
      <c r="B262" s="106"/>
      <c r="C262" s="107"/>
      <c r="D262" s="58">
        <v>1406</v>
      </c>
      <c r="E262" s="58">
        <v>1394</v>
      </c>
      <c r="F262" s="81">
        <v>24.31</v>
      </c>
      <c r="G262" s="81">
        <v>24.1</v>
      </c>
      <c r="H262" s="62">
        <f t="shared" ref="H262:H299" si="9">IF(D262&gt;0,E262/D262-1,"N/A")</f>
        <v>-8.5348506401138335E-3</v>
      </c>
      <c r="I262" s="62">
        <f t="shared" ref="I262:I299" si="10">IF(F262&gt;0,G262/F262-1,"N/A")</f>
        <v>-8.6384204031261236E-3</v>
      </c>
    </row>
    <row r="263" spans="1:9" ht="15.75" customHeight="1" x14ac:dyDescent="0.2">
      <c r="A263" s="139" t="s">
        <v>214</v>
      </c>
      <c r="B263" s="108"/>
      <c r="C263" s="109"/>
      <c r="D263" s="60">
        <v>601</v>
      </c>
      <c r="E263" s="60">
        <v>751</v>
      </c>
      <c r="F263" s="82">
        <v>10.39</v>
      </c>
      <c r="G263" s="82">
        <v>12.98</v>
      </c>
      <c r="H263" s="63">
        <f t="shared" si="9"/>
        <v>0.24958402662229617</v>
      </c>
      <c r="I263" s="63">
        <f t="shared" si="10"/>
        <v>0.24927815206929727</v>
      </c>
    </row>
    <row r="264" spans="1:9" ht="15.75" customHeight="1" x14ac:dyDescent="0.2">
      <c r="A264" s="138" t="s">
        <v>211</v>
      </c>
      <c r="B264" s="106"/>
      <c r="C264" s="107"/>
      <c r="D264" s="58">
        <v>5802</v>
      </c>
      <c r="E264" s="58">
        <v>6127</v>
      </c>
      <c r="F264" s="81">
        <v>100.3</v>
      </c>
      <c r="G264" s="81">
        <v>105.92</v>
      </c>
      <c r="H264" s="62">
        <f t="shared" si="9"/>
        <v>5.6015167183729675E-2</v>
      </c>
      <c r="I264" s="62">
        <f t="shared" si="10"/>
        <v>5.6031904287138667E-2</v>
      </c>
    </row>
    <row r="265" spans="1:9" ht="15.75" customHeight="1" x14ac:dyDescent="0.2">
      <c r="A265" s="139" t="s">
        <v>291</v>
      </c>
      <c r="B265" s="108"/>
      <c r="C265" s="109"/>
      <c r="D265" s="60">
        <v>110</v>
      </c>
      <c r="E265" s="60">
        <v>96</v>
      </c>
      <c r="F265" s="82">
        <v>1.9</v>
      </c>
      <c r="G265" s="82">
        <v>1.66</v>
      </c>
      <c r="H265" s="63">
        <f t="shared" si="9"/>
        <v>-0.12727272727272732</v>
      </c>
      <c r="I265" s="63">
        <f t="shared" si="10"/>
        <v>-0.12631578947368416</v>
      </c>
    </row>
    <row r="266" spans="1:9" ht="15.75" customHeight="1" x14ac:dyDescent="0.2">
      <c r="A266" s="138" t="s">
        <v>236</v>
      </c>
      <c r="B266" s="106"/>
      <c r="C266" s="107"/>
      <c r="D266" s="58">
        <v>14218</v>
      </c>
      <c r="E266" s="58">
        <v>16927</v>
      </c>
      <c r="F266" s="81">
        <v>245.8</v>
      </c>
      <c r="G266" s="81">
        <v>292.63</v>
      </c>
      <c r="H266" s="62">
        <f t="shared" si="9"/>
        <v>0.19053312702208469</v>
      </c>
      <c r="I266" s="62">
        <f t="shared" si="10"/>
        <v>0.19052074857607804</v>
      </c>
    </row>
    <row r="267" spans="1:9" ht="15.75" customHeight="1" x14ac:dyDescent="0.2">
      <c r="A267" s="139" t="s">
        <v>292</v>
      </c>
      <c r="B267" s="108"/>
      <c r="C267" s="109"/>
      <c r="D267" s="60">
        <v>555</v>
      </c>
      <c r="E267" s="60">
        <v>679</v>
      </c>
      <c r="F267" s="82">
        <v>9.59</v>
      </c>
      <c r="G267" s="82">
        <v>11.74</v>
      </c>
      <c r="H267" s="63">
        <f t="shared" si="9"/>
        <v>0.22342342342342336</v>
      </c>
      <c r="I267" s="63">
        <f t="shared" si="10"/>
        <v>0.22419186652763301</v>
      </c>
    </row>
    <row r="268" spans="1:9" ht="15.75" x14ac:dyDescent="0.2">
      <c r="A268" s="138" t="s">
        <v>293</v>
      </c>
      <c r="B268" s="106"/>
      <c r="C268" s="107"/>
      <c r="D268" s="58">
        <v>6161</v>
      </c>
      <c r="E268" s="58">
        <v>7057</v>
      </c>
      <c r="F268" s="81">
        <v>106.51</v>
      </c>
      <c r="G268" s="81">
        <v>122</v>
      </c>
      <c r="H268" s="62">
        <f t="shared" si="9"/>
        <v>0.14543093653627648</v>
      </c>
      <c r="I268" s="62">
        <f t="shared" si="10"/>
        <v>0.14543235376959895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21029</v>
      </c>
      <c r="E270" s="58">
        <v>22932</v>
      </c>
      <c r="F270" s="81">
        <v>363.54</v>
      </c>
      <c r="G270" s="81">
        <v>396.44</v>
      </c>
      <c r="H270" s="62">
        <f t="shared" si="9"/>
        <v>9.0494079604355848E-2</v>
      </c>
      <c r="I270" s="62">
        <f t="shared" si="10"/>
        <v>9.049898223029107E-2</v>
      </c>
    </row>
    <row r="271" spans="1:9" ht="15.75" x14ac:dyDescent="0.2">
      <c r="A271" s="139" t="s">
        <v>295</v>
      </c>
      <c r="B271" s="108"/>
      <c r="C271" s="109"/>
      <c r="D271" s="60">
        <v>1653</v>
      </c>
      <c r="E271" s="60">
        <v>1889</v>
      </c>
      <c r="F271" s="82">
        <v>28.58</v>
      </c>
      <c r="G271" s="82">
        <v>32.659999999999997</v>
      </c>
      <c r="H271" s="63">
        <f t="shared" si="9"/>
        <v>0.14277071990320622</v>
      </c>
      <c r="I271" s="63">
        <f t="shared" si="10"/>
        <v>0.1427571728481456</v>
      </c>
    </row>
    <row r="272" spans="1:9" ht="15.75" customHeight="1" x14ac:dyDescent="0.2">
      <c r="A272" s="138" t="s">
        <v>296</v>
      </c>
      <c r="B272" s="106"/>
      <c r="C272" s="107"/>
      <c r="D272" s="58">
        <v>586</v>
      </c>
      <c r="E272" s="58">
        <v>887</v>
      </c>
      <c r="F272" s="81">
        <v>10.130000000000001</v>
      </c>
      <c r="G272" s="81">
        <v>15.33</v>
      </c>
      <c r="H272" s="62">
        <f t="shared" si="9"/>
        <v>0.51365187713310578</v>
      </c>
      <c r="I272" s="62">
        <f t="shared" si="10"/>
        <v>0.51332675222112534</v>
      </c>
    </row>
    <row r="273" spans="1:9" ht="15.75" customHeight="1" x14ac:dyDescent="0.2">
      <c r="A273" s="139" t="s">
        <v>297</v>
      </c>
      <c r="B273" s="108"/>
      <c r="C273" s="109"/>
      <c r="D273" s="60">
        <v>56</v>
      </c>
      <c r="E273" s="60">
        <v>82</v>
      </c>
      <c r="F273" s="82">
        <v>0.97</v>
      </c>
      <c r="G273" s="82">
        <v>1.42</v>
      </c>
      <c r="H273" s="63">
        <f t="shared" si="9"/>
        <v>0.46428571428571419</v>
      </c>
      <c r="I273" s="63">
        <f t="shared" si="10"/>
        <v>0.46391752577319578</v>
      </c>
    </row>
    <row r="274" spans="1:9" ht="15.75" customHeight="1" x14ac:dyDescent="0.2">
      <c r="A274" s="138" t="s">
        <v>298</v>
      </c>
      <c r="B274" s="106"/>
      <c r="C274" s="107"/>
      <c r="D274" s="58">
        <v>1</v>
      </c>
      <c r="E274" s="58">
        <v>1</v>
      </c>
      <c r="F274" s="81">
        <v>0.02</v>
      </c>
      <c r="G274" s="81">
        <v>0.02</v>
      </c>
      <c r="H274" s="62">
        <f t="shared" si="9"/>
        <v>0</v>
      </c>
      <c r="I274" s="62">
        <f t="shared" si="10"/>
        <v>0</v>
      </c>
    </row>
    <row r="275" spans="1:9" ht="15.75" customHeight="1" x14ac:dyDescent="0.2">
      <c r="A275" s="139" t="s">
        <v>320</v>
      </c>
      <c r="B275" s="108"/>
      <c r="C275" s="109"/>
      <c r="D275" s="60">
        <v>835</v>
      </c>
      <c r="E275" s="60">
        <v>920</v>
      </c>
      <c r="F275" s="82">
        <v>14.44</v>
      </c>
      <c r="G275" s="82">
        <v>15.9</v>
      </c>
      <c r="H275" s="63">
        <f t="shared" si="9"/>
        <v>0.10179640718562877</v>
      </c>
      <c r="I275" s="63">
        <f t="shared" si="10"/>
        <v>0.10110803324099726</v>
      </c>
    </row>
    <row r="276" spans="1:9" ht="15.75" x14ac:dyDescent="0.2">
      <c r="A276" s="138" t="s">
        <v>299</v>
      </c>
      <c r="B276" s="106"/>
      <c r="C276" s="107"/>
      <c r="D276" s="58">
        <v>487</v>
      </c>
      <c r="E276" s="58">
        <v>619</v>
      </c>
      <c r="F276" s="81">
        <v>8.42</v>
      </c>
      <c r="G276" s="81">
        <v>10.7</v>
      </c>
      <c r="H276" s="62">
        <f t="shared" si="9"/>
        <v>0.27104722792607805</v>
      </c>
      <c r="I276" s="62">
        <f t="shared" si="10"/>
        <v>0.27078384798099764</v>
      </c>
    </row>
    <row r="277" spans="1:9" ht="15.75" x14ac:dyDescent="0.2">
      <c r="A277" s="139" t="s">
        <v>300</v>
      </c>
      <c r="B277" s="108"/>
      <c r="C277" s="109"/>
      <c r="D277" s="60">
        <v>918</v>
      </c>
      <c r="E277" s="60">
        <v>1052</v>
      </c>
      <c r="F277" s="82">
        <v>15.87</v>
      </c>
      <c r="G277" s="82">
        <v>18.190000000000001</v>
      </c>
      <c r="H277" s="63">
        <f t="shared" si="9"/>
        <v>0.14596949891067545</v>
      </c>
      <c r="I277" s="63">
        <f t="shared" si="10"/>
        <v>0.14618777567737884</v>
      </c>
    </row>
    <row r="278" spans="1:9" ht="15.75" x14ac:dyDescent="0.2">
      <c r="A278" s="138" t="s">
        <v>301</v>
      </c>
      <c r="B278" s="106"/>
      <c r="C278" s="107"/>
      <c r="D278" s="58">
        <v>155</v>
      </c>
      <c r="E278" s="58">
        <v>257</v>
      </c>
      <c r="F278" s="81">
        <v>2.68</v>
      </c>
      <c r="G278" s="81">
        <v>4.4400000000000004</v>
      </c>
      <c r="H278" s="62">
        <f t="shared" si="9"/>
        <v>0.65806451612903216</v>
      </c>
      <c r="I278" s="62">
        <f t="shared" si="10"/>
        <v>0.65671641791044788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4</v>
      </c>
      <c r="F279" s="82">
        <v>0</v>
      </c>
      <c r="G279" s="82">
        <v>7.0000000000000007E-2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91</v>
      </c>
      <c r="E280" s="58">
        <v>79</v>
      </c>
      <c r="F280" s="81">
        <v>1.57</v>
      </c>
      <c r="G280" s="81">
        <v>1.37</v>
      </c>
      <c r="H280" s="62">
        <f t="shared" si="9"/>
        <v>-0.13186813186813184</v>
      </c>
      <c r="I280" s="62">
        <f t="shared" si="10"/>
        <v>-0.12738853503184711</v>
      </c>
    </row>
    <row r="281" spans="1:9" ht="15.75" x14ac:dyDescent="0.2">
      <c r="A281" s="139" t="s">
        <v>304</v>
      </c>
      <c r="B281" s="108"/>
      <c r="C281" s="109"/>
      <c r="D281" s="60">
        <v>119</v>
      </c>
      <c r="E281" s="60">
        <v>145</v>
      </c>
      <c r="F281" s="82">
        <v>2.06</v>
      </c>
      <c r="G281" s="82">
        <v>2.5099999999999998</v>
      </c>
      <c r="H281" s="63">
        <f t="shared" si="9"/>
        <v>0.21848739495798308</v>
      </c>
      <c r="I281" s="63">
        <f t="shared" si="10"/>
        <v>0.21844660194174748</v>
      </c>
    </row>
    <row r="282" spans="1:9" ht="15.75" x14ac:dyDescent="0.2">
      <c r="A282" s="138" t="s">
        <v>305</v>
      </c>
      <c r="B282" s="106"/>
      <c r="C282" s="107"/>
      <c r="D282" s="58">
        <v>66</v>
      </c>
      <c r="E282" s="58">
        <v>93</v>
      </c>
      <c r="F282" s="81">
        <v>1.1399999999999999</v>
      </c>
      <c r="G282" s="81">
        <v>1.61</v>
      </c>
      <c r="H282" s="62">
        <f t="shared" si="9"/>
        <v>0.40909090909090917</v>
      </c>
      <c r="I282" s="62">
        <f t="shared" si="10"/>
        <v>0.41228070175438614</v>
      </c>
    </row>
    <row r="283" spans="1:9" ht="15.75" x14ac:dyDescent="0.2">
      <c r="A283" s="139" t="s">
        <v>306</v>
      </c>
      <c r="B283" s="108"/>
      <c r="C283" s="109"/>
      <c r="D283" s="60">
        <v>1688</v>
      </c>
      <c r="E283" s="60">
        <v>1961</v>
      </c>
      <c r="F283" s="82">
        <v>29.18</v>
      </c>
      <c r="G283" s="82">
        <v>33.9</v>
      </c>
      <c r="H283" s="63">
        <f t="shared" si="9"/>
        <v>0.16172985781990512</v>
      </c>
      <c r="I283" s="63">
        <f t="shared" si="10"/>
        <v>0.16175462645647709</v>
      </c>
    </row>
    <row r="284" spans="1:9" ht="15.75" x14ac:dyDescent="0.2">
      <c r="A284" s="138" t="s">
        <v>237</v>
      </c>
      <c r="B284" s="106"/>
      <c r="C284" s="107"/>
      <c r="D284" s="58">
        <v>6528</v>
      </c>
      <c r="E284" s="58">
        <v>7504</v>
      </c>
      <c r="F284" s="81">
        <v>112.85</v>
      </c>
      <c r="G284" s="81">
        <v>129.72999999999999</v>
      </c>
      <c r="H284" s="62">
        <f t="shared" si="9"/>
        <v>0.14950980392156854</v>
      </c>
      <c r="I284" s="62">
        <f t="shared" si="10"/>
        <v>0.14957908728400526</v>
      </c>
    </row>
    <row r="285" spans="1:9" ht="15.75" x14ac:dyDescent="0.2">
      <c r="A285" s="139" t="s">
        <v>321</v>
      </c>
      <c r="B285" s="108"/>
      <c r="C285" s="109"/>
      <c r="D285" s="60">
        <v>317</v>
      </c>
      <c r="E285" s="60">
        <v>323</v>
      </c>
      <c r="F285" s="82">
        <v>5.48</v>
      </c>
      <c r="G285" s="82">
        <v>5.58</v>
      </c>
      <c r="H285" s="63">
        <f t="shared" si="9"/>
        <v>1.8927444794952786E-2</v>
      </c>
      <c r="I285" s="63">
        <f t="shared" si="10"/>
        <v>1.8248175182481674E-2</v>
      </c>
    </row>
    <row r="286" spans="1:9" ht="15.75" x14ac:dyDescent="0.2">
      <c r="A286" s="138" t="s">
        <v>307</v>
      </c>
      <c r="B286" s="106"/>
      <c r="C286" s="107"/>
      <c r="D286" s="58">
        <v>2526</v>
      </c>
      <c r="E286" s="58">
        <v>2592</v>
      </c>
      <c r="F286" s="81">
        <v>43.67</v>
      </c>
      <c r="G286" s="81">
        <v>44.81</v>
      </c>
      <c r="H286" s="62">
        <f t="shared" si="9"/>
        <v>2.6128266033254244E-2</v>
      </c>
      <c r="I286" s="62">
        <f t="shared" si="10"/>
        <v>2.6104877490267908E-2</v>
      </c>
    </row>
    <row r="287" spans="1:9" ht="15.75" x14ac:dyDescent="0.2">
      <c r="A287" s="139" t="s">
        <v>308</v>
      </c>
      <c r="B287" s="108"/>
      <c r="C287" s="109"/>
      <c r="D287" s="60">
        <v>108</v>
      </c>
      <c r="E287" s="60">
        <v>86</v>
      </c>
      <c r="F287" s="82">
        <v>1.87</v>
      </c>
      <c r="G287" s="82">
        <v>1.49</v>
      </c>
      <c r="H287" s="63">
        <f t="shared" si="9"/>
        <v>-0.20370370370370372</v>
      </c>
      <c r="I287" s="63">
        <f t="shared" si="10"/>
        <v>-0.20320855614973266</v>
      </c>
    </row>
    <row r="288" spans="1:9" ht="15.75" x14ac:dyDescent="0.2">
      <c r="A288" s="138" t="s">
        <v>215</v>
      </c>
      <c r="B288" s="106"/>
      <c r="C288" s="107"/>
      <c r="D288" s="58">
        <v>19</v>
      </c>
      <c r="E288" s="58">
        <v>24</v>
      </c>
      <c r="F288" s="81">
        <v>0.33</v>
      </c>
      <c r="G288" s="81">
        <v>0.41</v>
      </c>
      <c r="H288" s="62">
        <f t="shared" si="9"/>
        <v>0.26315789473684204</v>
      </c>
      <c r="I288" s="62">
        <f t="shared" si="10"/>
        <v>0.24242424242424221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445</v>
      </c>
      <c r="E290" s="58">
        <v>605</v>
      </c>
      <c r="F290" s="81">
        <v>7.69</v>
      </c>
      <c r="G290" s="81">
        <v>10.46</v>
      </c>
      <c r="H290" s="62">
        <f t="shared" si="9"/>
        <v>0.3595505617977528</v>
      </c>
      <c r="I290" s="62">
        <f t="shared" si="10"/>
        <v>0.36020806241872561</v>
      </c>
    </row>
    <row r="291" spans="1:9" ht="15.75" x14ac:dyDescent="0.2">
      <c r="A291" s="139" t="s">
        <v>216</v>
      </c>
      <c r="B291" s="108"/>
      <c r="C291" s="109"/>
      <c r="D291" s="60">
        <v>5954</v>
      </c>
      <c r="E291" s="60">
        <v>7496</v>
      </c>
      <c r="F291" s="82">
        <v>102.93</v>
      </c>
      <c r="G291" s="82">
        <v>129.59</v>
      </c>
      <c r="H291" s="63">
        <f t="shared" si="9"/>
        <v>0.25898555592878747</v>
      </c>
      <c r="I291" s="63">
        <f t="shared" si="10"/>
        <v>0.25901097833479048</v>
      </c>
    </row>
    <row r="292" spans="1:9" ht="15.75" x14ac:dyDescent="0.2">
      <c r="A292" s="138" t="s">
        <v>311</v>
      </c>
      <c r="B292" s="106"/>
      <c r="C292" s="107"/>
      <c r="D292" s="58">
        <v>2</v>
      </c>
      <c r="E292" s="58">
        <v>13</v>
      </c>
      <c r="F292" s="81">
        <v>0.03</v>
      </c>
      <c r="G292" s="81">
        <v>0.22</v>
      </c>
      <c r="H292" s="62">
        <f t="shared" si="9"/>
        <v>5.5</v>
      </c>
      <c r="I292" s="62">
        <f t="shared" si="10"/>
        <v>6.3333333333333339</v>
      </c>
    </row>
    <row r="293" spans="1:9" ht="15.75" x14ac:dyDescent="0.2">
      <c r="A293" s="139" t="s">
        <v>312</v>
      </c>
      <c r="B293" s="108"/>
      <c r="C293" s="109"/>
      <c r="D293" s="60">
        <v>2071</v>
      </c>
      <c r="E293" s="60">
        <v>2079</v>
      </c>
      <c r="F293" s="82">
        <v>35.799999999999997</v>
      </c>
      <c r="G293" s="82">
        <v>35.94</v>
      </c>
      <c r="H293" s="63">
        <f t="shared" si="9"/>
        <v>3.8628681796233355E-3</v>
      </c>
      <c r="I293" s="63">
        <f t="shared" si="10"/>
        <v>3.9106145251397439E-3</v>
      </c>
    </row>
    <row r="294" spans="1:9" ht="15.75" x14ac:dyDescent="0.2">
      <c r="A294" s="138" t="s">
        <v>313</v>
      </c>
      <c r="B294" s="106"/>
      <c r="C294" s="107"/>
      <c r="D294" s="58">
        <v>549</v>
      </c>
      <c r="E294" s="58">
        <v>17</v>
      </c>
      <c r="F294" s="81">
        <v>9.49</v>
      </c>
      <c r="G294" s="81">
        <v>0.28999999999999998</v>
      </c>
      <c r="H294" s="62">
        <f t="shared" si="9"/>
        <v>-0.96903460837887068</v>
      </c>
      <c r="I294" s="62">
        <f t="shared" si="10"/>
        <v>-0.96944151738672291</v>
      </c>
    </row>
    <row r="295" spans="1:9" ht="15.75" x14ac:dyDescent="0.2">
      <c r="A295" s="139" t="s">
        <v>314</v>
      </c>
      <c r="B295" s="108"/>
      <c r="C295" s="109"/>
      <c r="D295" s="60">
        <v>9</v>
      </c>
      <c r="E295" s="60">
        <v>11</v>
      </c>
      <c r="F295" s="82">
        <v>0.16</v>
      </c>
      <c r="G295" s="82">
        <v>0.19</v>
      </c>
      <c r="H295" s="63">
        <f t="shared" si="9"/>
        <v>0.22222222222222232</v>
      </c>
      <c r="I295" s="63">
        <f t="shared" si="10"/>
        <v>0.1875</v>
      </c>
    </row>
    <row r="296" spans="1:9" ht="15.75" x14ac:dyDescent="0.2">
      <c r="A296" s="138" t="s">
        <v>315</v>
      </c>
      <c r="B296" s="106"/>
      <c r="C296" s="107"/>
      <c r="D296" s="58">
        <v>217</v>
      </c>
      <c r="E296" s="58">
        <v>233</v>
      </c>
      <c r="F296" s="81">
        <v>3.75</v>
      </c>
      <c r="G296" s="81">
        <v>4.03</v>
      </c>
      <c r="H296" s="62">
        <f t="shared" si="9"/>
        <v>7.3732718894009119E-2</v>
      </c>
      <c r="I296" s="62">
        <f t="shared" si="10"/>
        <v>7.4666666666666659E-2</v>
      </c>
    </row>
    <row r="297" spans="1:9" ht="15.75" x14ac:dyDescent="0.2">
      <c r="A297" s="139" t="s">
        <v>316</v>
      </c>
      <c r="B297" s="108"/>
      <c r="C297" s="109"/>
      <c r="D297" s="60">
        <v>1681</v>
      </c>
      <c r="E297" s="60">
        <v>1497</v>
      </c>
      <c r="F297" s="82">
        <v>29.06</v>
      </c>
      <c r="G297" s="82">
        <v>25.88</v>
      </c>
      <c r="H297" s="63">
        <f t="shared" si="9"/>
        <v>-0.10945865556216539</v>
      </c>
      <c r="I297" s="63">
        <f t="shared" si="10"/>
        <v>-0.10942876806607016</v>
      </c>
    </row>
    <row r="298" spans="1:9" ht="15.75" x14ac:dyDescent="0.2">
      <c r="A298" s="138" t="s">
        <v>317</v>
      </c>
      <c r="B298" s="106"/>
      <c r="C298" s="107"/>
      <c r="D298" s="58">
        <v>4369</v>
      </c>
      <c r="E298" s="58">
        <v>5296</v>
      </c>
      <c r="F298" s="81">
        <v>75.53</v>
      </c>
      <c r="G298" s="81">
        <v>91.56</v>
      </c>
      <c r="H298" s="62">
        <f t="shared" si="9"/>
        <v>0.21217669947356366</v>
      </c>
      <c r="I298" s="62">
        <f t="shared" si="10"/>
        <v>0.21223354958294727</v>
      </c>
    </row>
    <row r="299" spans="1:9" ht="15.75" x14ac:dyDescent="0.2">
      <c r="A299" s="139" t="s">
        <v>318</v>
      </c>
      <c r="B299" s="108"/>
      <c r="C299" s="109"/>
      <c r="D299" s="60">
        <v>4935</v>
      </c>
      <c r="E299" s="60">
        <v>6518</v>
      </c>
      <c r="F299" s="82">
        <v>85.32</v>
      </c>
      <c r="G299" s="82">
        <v>112.68</v>
      </c>
      <c r="H299" s="63">
        <f t="shared" si="9"/>
        <v>0.32077001013171236</v>
      </c>
      <c r="I299" s="63">
        <f t="shared" si="10"/>
        <v>0.32067510548523215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699747</v>
      </c>
      <c r="C384" s="166">
        <f>B384/B$403</f>
        <v>0.32310027995218232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314190</v>
      </c>
      <c r="C385" s="166">
        <f>B385/B$403</f>
        <v>0.14507368657268438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742095</v>
      </c>
      <c r="C386" s="166">
        <f>B386/B$403</f>
        <v>0.3426539910154881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358526</v>
      </c>
      <c r="C387" s="166">
        <f>B387/B$403</f>
        <v>0.16554533419955517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1992</v>
      </c>
      <c r="C388" s="166">
        <f>B388/B$403</f>
        <v>9.1978351842129686E-4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508493</v>
      </c>
      <c r="E389" s="166">
        <f>D389/D$403</f>
        <v>0.23522959835091836</v>
      </c>
      <c r="F389" s="165">
        <v>607776</v>
      </c>
      <c r="G389" s="166">
        <f>F389/F$403</f>
        <v>0.28220086363003205</v>
      </c>
      <c r="H389" s="165">
        <v>608820</v>
      </c>
      <c r="I389" s="166">
        <f t="shared" ref="I389:I396" si="11">H389/H$403</f>
        <v>0.30186587441046858</v>
      </c>
    </row>
    <row r="390" spans="1:9" ht="15.75" x14ac:dyDescent="0.25">
      <c r="A390" s="161" t="s">
        <v>345</v>
      </c>
      <c r="B390" s="167"/>
      <c r="C390" s="167"/>
      <c r="D390" s="165">
        <v>330179</v>
      </c>
      <c r="E390" s="166">
        <f t="shared" ref="E390:E397" si="12">D390/D$403</f>
        <v>0.15274128366350739</v>
      </c>
      <c r="F390" s="165">
        <v>394480</v>
      </c>
      <c r="G390" s="166">
        <f t="shared" ref="G390:G397" si="13">F390/F$403</f>
        <v>0.18316385754747644</v>
      </c>
      <c r="H390" s="165">
        <v>523479</v>
      </c>
      <c r="I390" s="166">
        <f t="shared" si="11"/>
        <v>0.25955199577956978</v>
      </c>
    </row>
    <row r="391" spans="1:9" ht="15.75" x14ac:dyDescent="0.25">
      <c r="A391" s="161" t="s">
        <v>346</v>
      </c>
      <c r="B391" s="167"/>
      <c r="C391" s="167"/>
      <c r="D391" s="165">
        <v>16629</v>
      </c>
      <c r="E391" s="166">
        <f t="shared" si="12"/>
        <v>7.6925994870675135E-3</v>
      </c>
      <c r="F391" s="165">
        <v>20647</v>
      </c>
      <c r="G391" s="166">
        <f t="shared" si="13"/>
        <v>9.5867576728420854E-3</v>
      </c>
      <c r="H391" s="165">
        <v>11990</v>
      </c>
      <c r="I391" s="166">
        <f t="shared" si="11"/>
        <v>5.9448964130309747E-3</v>
      </c>
    </row>
    <row r="392" spans="1:9" ht="15.75" x14ac:dyDescent="0.25">
      <c r="A392" s="161" t="s">
        <v>347</v>
      </c>
      <c r="B392" s="167"/>
      <c r="C392" s="167"/>
      <c r="D392" s="165">
        <v>82941</v>
      </c>
      <c r="E392" s="166">
        <f t="shared" si="12"/>
        <v>3.836862673984405E-2</v>
      </c>
      <c r="F392" s="165">
        <v>104525</v>
      </c>
      <c r="G392" s="166">
        <f t="shared" si="13"/>
        <v>4.8532757579978644E-2</v>
      </c>
      <c r="H392" s="165">
        <v>51887</v>
      </c>
      <c r="I392" s="166">
        <f t="shared" si="11"/>
        <v>2.5726675578226707E-2</v>
      </c>
    </row>
    <row r="393" spans="1:9" ht="15.75" x14ac:dyDescent="0.25">
      <c r="A393" s="161" t="s">
        <v>348</v>
      </c>
      <c r="B393" s="167"/>
      <c r="C393" s="167"/>
      <c r="D393" s="165">
        <v>84770</v>
      </c>
      <c r="E393" s="166">
        <f t="shared" si="12"/>
        <v>3.9214724789146262E-2</v>
      </c>
      <c r="F393" s="165">
        <v>95559</v>
      </c>
      <c r="G393" s="166">
        <f t="shared" si="13"/>
        <v>4.4369689371778799E-2</v>
      </c>
      <c r="H393" s="165">
        <v>37649</v>
      </c>
      <c r="I393" s="166">
        <f t="shared" si="11"/>
        <v>1.8667173065404767E-2</v>
      </c>
    </row>
    <row r="394" spans="1:9" ht="15.75" x14ac:dyDescent="0.25">
      <c r="A394" s="161" t="s">
        <v>349</v>
      </c>
      <c r="B394" s="167"/>
      <c r="C394" s="167"/>
      <c r="D394" s="165">
        <v>524096</v>
      </c>
      <c r="E394" s="166">
        <f t="shared" si="12"/>
        <v>0.24244756875182727</v>
      </c>
      <c r="F394" s="165">
        <v>228318</v>
      </c>
      <c r="G394" s="166">
        <f t="shared" si="13"/>
        <v>0.10601197938431536</v>
      </c>
      <c r="H394" s="165">
        <v>389097</v>
      </c>
      <c r="I394" s="166">
        <f t="shared" si="11"/>
        <v>0.19292254875905865</v>
      </c>
    </row>
    <row r="395" spans="1:9" ht="15.75" x14ac:dyDescent="0.25">
      <c r="A395" s="161" t="s">
        <v>350</v>
      </c>
      <c r="B395" s="167"/>
      <c r="C395" s="167"/>
      <c r="D395" s="165">
        <v>352671</v>
      </c>
      <c r="E395" s="166">
        <f t="shared" si="12"/>
        <v>0.16314611544311666</v>
      </c>
      <c r="F395" s="165">
        <v>397624</v>
      </c>
      <c r="G395" s="166">
        <f t="shared" si="13"/>
        <v>0.18462367089195339</v>
      </c>
      <c r="H395" s="165">
        <v>290134</v>
      </c>
      <c r="I395" s="166">
        <f t="shared" si="11"/>
        <v>0.14385459348609916</v>
      </c>
    </row>
    <row r="396" spans="1:9" ht="15.75" x14ac:dyDescent="0.25">
      <c r="A396" s="161" t="s">
        <v>351</v>
      </c>
      <c r="B396" s="167"/>
      <c r="C396" s="167"/>
      <c r="D396" s="165">
        <v>30766</v>
      </c>
      <c r="E396" s="166">
        <f t="shared" si="12"/>
        <v>1.4232396164478869E-2</v>
      </c>
      <c r="F396" s="165">
        <v>38161</v>
      </c>
      <c r="G396" s="166">
        <f t="shared" si="13"/>
        <v>1.7718809490644007E-2</v>
      </c>
      <c r="H396" s="165">
        <v>17122</v>
      </c>
      <c r="I396" s="166">
        <f t="shared" si="11"/>
        <v>8.4894509077494875E-3</v>
      </c>
    </row>
    <row r="397" spans="1:9" ht="15.75" x14ac:dyDescent="0.25">
      <c r="A397" s="161" t="s">
        <v>352</v>
      </c>
      <c r="B397" s="167"/>
      <c r="C397" s="167"/>
      <c r="D397" s="165">
        <v>58649</v>
      </c>
      <c r="E397" s="166">
        <f t="shared" si="12"/>
        <v>2.7131112352939E-2</v>
      </c>
      <c r="F397" s="165">
        <v>65078</v>
      </c>
      <c r="G397" s="166">
        <f t="shared" si="13"/>
        <v>3.0216836142452522E-2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14413</v>
      </c>
      <c r="I398" s="166">
        <f>H398/H$403</f>
        <v>7.1462712261063759E-3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20562</v>
      </c>
      <c r="I399" s="166">
        <f>H399/H$403</f>
        <v>1.0195075900312168E-2</v>
      </c>
    </row>
    <row r="400" spans="1:9" x14ac:dyDescent="0.2">
      <c r="A400" s="163" t="s">
        <v>53</v>
      </c>
      <c r="B400" s="167"/>
      <c r="C400" s="167"/>
      <c r="D400" s="165">
        <v>104684</v>
      </c>
      <c r="E400" s="166">
        <f>D400/D$403</f>
        <v>4.8426970034528574E-2</v>
      </c>
      <c r="F400" s="165">
        <v>131013</v>
      </c>
      <c r="G400" s="166">
        <f>F400/F$403</f>
        <v>6.0831592143752611E-2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1922</v>
      </c>
      <c r="C401" s="166">
        <f>B401/B$403</f>
        <v>8.8746180843661277E-4</v>
      </c>
      <c r="D401" s="165">
        <v>1128</v>
      </c>
      <c r="E401" s="166">
        <f>D401/D$403</f>
        <v>5.2181443390535544E-4</v>
      </c>
      <c r="F401" s="165">
        <v>1771</v>
      </c>
      <c r="G401" s="166">
        <f>F401/F$403</f>
        <v>8.2230579932209686E-4</v>
      </c>
      <c r="H401" s="165">
        <v>1165</v>
      </c>
      <c r="I401" s="166">
        <f>H401/H$403</f>
        <v>5.7763171986497796E-4</v>
      </c>
    </row>
    <row r="402" spans="1:9" x14ac:dyDescent="0.2">
      <c r="A402" s="163" t="s">
        <v>356</v>
      </c>
      <c r="B402" s="165">
        <v>47255</v>
      </c>
      <c r="C402" s="166">
        <f>B402/B$403</f>
        <v>2.1819462933232121E-2</v>
      </c>
      <c r="D402" s="165">
        <v>66682</v>
      </c>
      <c r="E402" s="166">
        <f>D402/D$403</f>
        <v>3.0847189788720666E-2</v>
      </c>
      <c r="F402" s="165">
        <v>68748</v>
      </c>
      <c r="G402" s="166">
        <f>F402/F$403</f>
        <v>3.1920880345452013E-2</v>
      </c>
      <c r="H402" s="165">
        <v>50538</v>
      </c>
      <c r="I402" s="166">
        <f>H402/H$403</f>
        <v>2.5057812754108375E-2</v>
      </c>
    </row>
    <row r="403" spans="1:9" ht="15.75" x14ac:dyDescent="0.2">
      <c r="A403" s="140" t="s">
        <v>357</v>
      </c>
      <c r="B403" s="168">
        <f>SUM(B384:B388,B401:B402)</f>
        <v>2165727</v>
      </c>
      <c r="C403" s="169">
        <f>SUM(C384:C388,C401:C402)</f>
        <v>0.99999999999999989</v>
      </c>
      <c r="D403" s="168">
        <f>SUM(D389:D397,D400:D402)</f>
        <v>2161688</v>
      </c>
      <c r="E403" s="169">
        <f>SUM(E389:E397,E400:E402)</f>
        <v>0.99999999999999989</v>
      </c>
      <c r="F403" s="168">
        <f>SUM(F389:F397,F400:F402)</f>
        <v>2153700</v>
      </c>
      <c r="G403" s="169">
        <f>SUM(G389:G397,G400:G402)</f>
        <v>0.99999999999999989</v>
      </c>
      <c r="H403" s="168">
        <f>SUM(H389:H396,H398:H402)</f>
        <v>2016856</v>
      </c>
      <c r="I403" s="169">
        <f>SUM(I389:I396,I398:I402)</f>
        <v>1</v>
      </c>
    </row>
    <row r="404" spans="1:9" x14ac:dyDescent="0.2">
      <c r="A404" s="163" t="s">
        <v>358</v>
      </c>
      <c r="B404" s="165">
        <v>3877428</v>
      </c>
      <c r="C404" s="170"/>
      <c r="D404" s="165">
        <v>3877451</v>
      </c>
      <c r="E404" s="170"/>
      <c r="F404" s="165">
        <v>3877451</v>
      </c>
      <c r="G404" s="170"/>
      <c r="H404" s="165">
        <v>3904348</v>
      </c>
      <c r="I404" s="170"/>
    </row>
    <row r="405" spans="1:9" ht="15.75" x14ac:dyDescent="0.2">
      <c r="A405" s="140" t="s">
        <v>359</v>
      </c>
      <c r="B405" s="171">
        <f>B403/B404</f>
        <v>0.5585473153853534</v>
      </c>
      <c r="C405" s="169"/>
      <c r="D405" s="171">
        <f>D403/D404</f>
        <v>0.55750233852084785</v>
      </c>
      <c r="E405" s="169"/>
      <c r="F405" s="171">
        <f>F403/F404</f>
        <v>0.55544222222279538</v>
      </c>
      <c r="G405" s="169"/>
      <c r="H405" s="171">
        <f>H403/H404</f>
        <v>0.51656665850482586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725770</v>
      </c>
      <c r="D429" s="177">
        <f t="shared" ref="D429:D434" si="14">C429/$B$58</f>
        <v>0.12586527280752033</v>
      </c>
      <c r="E429" s="172">
        <v>335384</v>
      </c>
      <c r="F429" s="177">
        <f>E429/$C$58</f>
        <v>0.11671278793311766</v>
      </c>
      <c r="G429" s="172">
        <v>390386</v>
      </c>
      <c r="H429" s="177">
        <f>G429/$D$58</f>
        <v>0.13495739735834927</v>
      </c>
    </row>
    <row r="430" spans="1:8" x14ac:dyDescent="0.2">
      <c r="A430" s="258" t="s">
        <v>364</v>
      </c>
      <c r="B430" s="259"/>
      <c r="C430" s="165">
        <v>646610</v>
      </c>
      <c r="D430" s="178">
        <f t="shared" si="14"/>
        <v>0.11213710135452101</v>
      </c>
      <c r="E430" s="165">
        <v>293798</v>
      </c>
      <c r="F430" s="178">
        <f t="shared" ref="F430:F441" si="15">E430/$C$58</f>
        <v>0.10224096459334406</v>
      </c>
      <c r="G430" s="165">
        <v>352812</v>
      </c>
      <c r="H430" s="178">
        <f t="shared" ref="H430:H441" si="16">G430/$D$58</f>
        <v>0.12196797343345799</v>
      </c>
    </row>
    <row r="431" spans="1:8" x14ac:dyDescent="0.2">
      <c r="A431" s="258" t="s">
        <v>365</v>
      </c>
      <c r="B431" s="259"/>
      <c r="C431" s="165">
        <v>79160</v>
      </c>
      <c r="D431" s="178">
        <f t="shared" si="14"/>
        <v>1.3728171452999309E-2</v>
      </c>
      <c r="E431" s="165">
        <v>41586</v>
      </c>
      <c r="F431" s="178">
        <f t="shared" si="15"/>
        <v>1.4471823339773607E-2</v>
      </c>
      <c r="G431" s="165">
        <v>37574</v>
      </c>
      <c r="H431" s="178">
        <f t="shared" si="16"/>
        <v>1.2989423924891302E-2</v>
      </c>
    </row>
    <row r="432" spans="1:8" ht="15.75" x14ac:dyDescent="0.25">
      <c r="A432" s="256" t="s">
        <v>366</v>
      </c>
      <c r="B432" s="257"/>
      <c r="C432" s="172">
        <v>17905</v>
      </c>
      <c r="D432" s="177">
        <f t="shared" si="14"/>
        <v>3.1051403469675672E-3</v>
      </c>
      <c r="E432" s="172">
        <v>10575</v>
      </c>
      <c r="F432" s="177">
        <f t="shared" si="15"/>
        <v>3.6800733857092747E-3</v>
      </c>
      <c r="G432" s="172">
        <v>7330</v>
      </c>
      <c r="H432" s="177">
        <f t="shared" si="16"/>
        <v>2.5339989718809082E-3</v>
      </c>
    </row>
    <row r="433" spans="1:8" x14ac:dyDescent="0.2">
      <c r="A433" s="258" t="s">
        <v>364</v>
      </c>
      <c r="B433" s="259"/>
      <c r="C433" s="165">
        <v>1867</v>
      </c>
      <c r="D433" s="178">
        <f t="shared" si="14"/>
        <v>3.2378090074216409E-4</v>
      </c>
      <c r="E433" s="165">
        <v>1089</v>
      </c>
      <c r="F433" s="178">
        <f t="shared" si="15"/>
        <v>3.7896925929431681E-4</v>
      </c>
      <c r="G433" s="165">
        <v>778</v>
      </c>
      <c r="H433" s="178">
        <f t="shared" si="16"/>
        <v>2.6895650752023828E-4</v>
      </c>
    </row>
    <row r="434" spans="1:8" x14ac:dyDescent="0.2">
      <c r="A434" s="258" t="s">
        <v>365</v>
      </c>
      <c r="B434" s="259"/>
      <c r="C434" s="165">
        <v>16038</v>
      </c>
      <c r="D434" s="178">
        <f t="shared" si="14"/>
        <v>2.7813594462254032E-3</v>
      </c>
      <c r="E434" s="165">
        <v>9486</v>
      </c>
      <c r="F434" s="178">
        <f t="shared" si="15"/>
        <v>3.3011041264149579E-3</v>
      </c>
      <c r="G434" s="165">
        <v>6552</v>
      </c>
      <c r="H434" s="178">
        <f t="shared" si="16"/>
        <v>2.2650424643606698E-3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6243</v>
      </c>
      <c r="D436" s="177">
        <f t="shared" ref="D436:D441" si="17">C436/$B$58</f>
        <v>1.0826803231565776E-3</v>
      </c>
      <c r="E436" s="172">
        <v>2551</v>
      </c>
      <c r="F436" s="177">
        <f t="shared" si="15"/>
        <v>8.8774157985289448E-4</v>
      </c>
      <c r="G436" s="172">
        <v>3692</v>
      </c>
      <c r="H436" s="177">
        <f t="shared" si="16"/>
        <v>1.2763334521397427E-3</v>
      </c>
    </row>
    <row r="437" spans="1:8" x14ac:dyDescent="0.2">
      <c r="A437" s="258" t="s">
        <v>364</v>
      </c>
      <c r="B437" s="259"/>
      <c r="C437" s="165">
        <v>5420</v>
      </c>
      <c r="D437" s="178">
        <f t="shared" si="17"/>
        <v>9.399531237399729E-4</v>
      </c>
      <c r="E437" s="165">
        <v>2165</v>
      </c>
      <c r="F437" s="178">
        <f t="shared" si="15"/>
        <v>7.5341455130596496E-4</v>
      </c>
      <c r="G437" s="165">
        <v>3255</v>
      </c>
      <c r="H437" s="178">
        <f t="shared" si="16"/>
        <v>1.1252614806919995E-3</v>
      </c>
    </row>
    <row r="438" spans="1:8" x14ac:dyDescent="0.2">
      <c r="A438" s="258" t="s">
        <v>365</v>
      </c>
      <c r="B438" s="259"/>
      <c r="C438" s="165">
        <v>823</v>
      </c>
      <c r="D438" s="178">
        <f t="shared" si="17"/>
        <v>1.4272719941660475E-4</v>
      </c>
      <c r="E438" s="165">
        <v>386</v>
      </c>
      <c r="F438" s="178">
        <f t="shared" si="15"/>
        <v>1.3432702854692955E-4</v>
      </c>
      <c r="G438" s="165">
        <v>437</v>
      </c>
      <c r="H438" s="178">
        <f t="shared" si="16"/>
        <v>1.5107197144774309E-4</v>
      </c>
    </row>
    <row r="439" spans="1:8" ht="15.75" x14ac:dyDescent="0.25">
      <c r="A439" s="256" t="s">
        <v>366</v>
      </c>
      <c r="B439" s="257"/>
      <c r="C439" s="172">
        <v>41</v>
      </c>
      <c r="D439" s="177">
        <f t="shared" si="17"/>
        <v>7.1103465079961046E-6</v>
      </c>
      <c r="E439" s="172">
        <v>18</v>
      </c>
      <c r="F439" s="177">
        <f t="shared" si="15"/>
        <v>6.2639546990796166E-6</v>
      </c>
      <c r="G439" s="172">
        <v>23</v>
      </c>
      <c r="H439" s="177">
        <f t="shared" si="16"/>
        <v>7.9511563919864792E-6</v>
      </c>
    </row>
    <row r="440" spans="1:8" x14ac:dyDescent="0.2">
      <c r="A440" s="258" t="s">
        <v>364</v>
      </c>
      <c r="B440" s="259"/>
      <c r="C440" s="175">
        <v>7</v>
      </c>
      <c r="D440" s="178">
        <f t="shared" si="17"/>
        <v>1.2139615989261642E-6</v>
      </c>
      <c r="E440" s="175">
        <v>4</v>
      </c>
      <c r="F440" s="178">
        <f t="shared" si="15"/>
        <v>1.3919899331288036E-6</v>
      </c>
      <c r="G440" s="175">
        <v>3</v>
      </c>
      <c r="H440" s="178">
        <f t="shared" si="16"/>
        <v>1.0371073554764972E-6</v>
      </c>
    </row>
    <row r="441" spans="1:8" x14ac:dyDescent="0.2">
      <c r="A441" s="258" t="s">
        <v>365</v>
      </c>
      <c r="B441" s="259"/>
      <c r="C441" s="165">
        <v>34</v>
      </c>
      <c r="D441" s="178">
        <f t="shared" si="17"/>
        <v>5.8963849090699406E-6</v>
      </c>
      <c r="E441" s="165">
        <v>14</v>
      </c>
      <c r="F441" s="178">
        <f t="shared" si="15"/>
        <v>4.8719647659508124E-6</v>
      </c>
      <c r="G441" s="165">
        <v>20</v>
      </c>
      <c r="H441" s="178">
        <f t="shared" si="16"/>
        <v>6.9140490365099814E-6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785</v>
      </c>
      <c r="D467" s="60">
        <v>788</v>
      </c>
      <c r="E467" s="60">
        <v>787</v>
      </c>
      <c r="F467" s="60">
        <v>789</v>
      </c>
      <c r="G467" s="60">
        <v>788</v>
      </c>
      <c r="H467" s="60">
        <v>784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4577</v>
      </c>
      <c r="D469" s="60">
        <v>4649</v>
      </c>
      <c r="E469" s="60">
        <v>4595</v>
      </c>
      <c r="F469" s="60">
        <v>4615</v>
      </c>
      <c r="G469" s="60">
        <v>4674</v>
      </c>
      <c r="H469" s="60">
        <v>4677</v>
      </c>
    </row>
    <row r="470" spans="1:8" x14ac:dyDescent="0.2">
      <c r="A470" s="138" t="s">
        <v>441</v>
      </c>
      <c r="B470" s="106"/>
      <c r="C470" s="58">
        <v>602</v>
      </c>
      <c r="D470" s="58">
        <v>616</v>
      </c>
      <c r="E470" s="58">
        <v>642</v>
      </c>
      <c r="F470" s="58">
        <v>650</v>
      </c>
      <c r="G470" s="58">
        <v>654</v>
      </c>
      <c r="H470" s="58">
        <v>658</v>
      </c>
    </row>
    <row r="471" spans="1:8" x14ac:dyDescent="0.2">
      <c r="A471" s="139" t="s">
        <v>442</v>
      </c>
      <c r="B471" s="108"/>
      <c r="C471" s="60">
        <v>24</v>
      </c>
      <c r="D471" s="60">
        <v>24</v>
      </c>
      <c r="E471" s="60">
        <v>24</v>
      </c>
      <c r="F471" s="60">
        <v>25</v>
      </c>
      <c r="G471" s="60">
        <v>28</v>
      </c>
      <c r="H471" s="60">
        <v>28</v>
      </c>
    </row>
    <row r="472" spans="1:8" x14ac:dyDescent="0.2">
      <c r="A472" s="138" t="s">
        <v>443</v>
      </c>
      <c r="B472" s="106"/>
      <c r="C472" s="58">
        <v>3951</v>
      </c>
      <c r="D472" s="58">
        <v>4008</v>
      </c>
      <c r="E472" s="58">
        <v>3929</v>
      </c>
      <c r="F472" s="58">
        <v>3940</v>
      </c>
      <c r="G472" s="58">
        <v>4008</v>
      </c>
      <c r="H472" s="58">
        <v>4007</v>
      </c>
    </row>
    <row r="473" spans="1:8" x14ac:dyDescent="0.2">
      <c r="A473" s="139" t="s">
        <v>444</v>
      </c>
      <c r="B473" s="108"/>
      <c r="C473" s="60">
        <v>11519315</v>
      </c>
      <c r="D473" s="60">
        <v>11023936</v>
      </c>
      <c r="E473" s="60">
        <v>11767786</v>
      </c>
      <c r="F473" s="60">
        <v>11021711</v>
      </c>
      <c r="G473" s="60">
        <v>11141239</v>
      </c>
      <c r="H473" s="60">
        <v>11365973</v>
      </c>
    </row>
    <row r="474" spans="1:8" x14ac:dyDescent="0.2">
      <c r="A474" s="138" t="s">
        <v>445</v>
      </c>
      <c r="B474" s="106"/>
      <c r="C474" s="58">
        <v>0</v>
      </c>
      <c r="D474" s="58">
        <v>96983</v>
      </c>
      <c r="E474" s="58">
        <v>95821</v>
      </c>
      <c r="F474" s="58">
        <v>96718</v>
      </c>
      <c r="G474" s="58">
        <v>100019</v>
      </c>
      <c r="H474" s="58">
        <v>100619</v>
      </c>
    </row>
    <row r="475" spans="1:8" x14ac:dyDescent="0.2">
      <c r="A475" s="139" t="s">
        <v>446</v>
      </c>
      <c r="B475" s="108"/>
      <c r="C475" s="60">
        <v>38831</v>
      </c>
      <c r="D475" s="60">
        <v>39224</v>
      </c>
      <c r="E475" s="60">
        <v>39557</v>
      </c>
      <c r="F475" s="60">
        <v>40171</v>
      </c>
      <c r="G475" s="60">
        <v>40378</v>
      </c>
      <c r="H475" s="60">
        <v>41376</v>
      </c>
    </row>
    <row r="476" spans="1:8" x14ac:dyDescent="0.2">
      <c r="A476" s="138" t="s">
        <v>447</v>
      </c>
      <c r="B476" s="106"/>
      <c r="C476" s="58">
        <v>18498582</v>
      </c>
      <c r="D476" s="58">
        <v>17395405</v>
      </c>
      <c r="E476" s="58">
        <v>17422645</v>
      </c>
      <c r="F476" s="58">
        <v>19129882</v>
      </c>
      <c r="G476" s="58">
        <v>18542574</v>
      </c>
      <c r="H476" s="58">
        <v>20133297</v>
      </c>
    </row>
    <row r="477" spans="1:8" x14ac:dyDescent="0.2">
      <c r="A477" s="139" t="s">
        <v>448</v>
      </c>
      <c r="B477" s="108"/>
      <c r="C477" s="60">
        <v>11120201</v>
      </c>
      <c r="D477" s="60">
        <v>0</v>
      </c>
      <c r="E477" s="60">
        <v>11266985</v>
      </c>
      <c r="F477" s="60">
        <v>11356794</v>
      </c>
      <c r="G477" s="60">
        <v>11480744</v>
      </c>
      <c r="H477" s="60">
        <v>11544779</v>
      </c>
    </row>
    <row r="478" spans="1:8" x14ac:dyDescent="0.2">
      <c r="A478" s="138" t="s">
        <v>449</v>
      </c>
      <c r="B478" s="106"/>
      <c r="C478" s="58">
        <v>11120201</v>
      </c>
      <c r="D478" s="58">
        <v>0</v>
      </c>
      <c r="E478" s="58">
        <v>11266985</v>
      </c>
      <c r="F478" s="58">
        <v>11356794</v>
      </c>
      <c r="G478" s="58">
        <v>11480744</v>
      </c>
      <c r="H478" s="58">
        <v>11544779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1723242</v>
      </c>
      <c r="D481" s="60">
        <v>0</v>
      </c>
      <c r="E481" s="60">
        <v>1717005</v>
      </c>
      <c r="F481" s="60">
        <v>1742264</v>
      </c>
      <c r="G481" s="60">
        <v>1763261</v>
      </c>
      <c r="H481" s="60">
        <v>1791206</v>
      </c>
    </row>
    <row r="482" spans="1:8" x14ac:dyDescent="0.2">
      <c r="A482" s="138" t="s">
        <v>453</v>
      </c>
      <c r="B482" s="106"/>
      <c r="C482" s="58">
        <v>1671192</v>
      </c>
      <c r="D482" s="58">
        <v>0</v>
      </c>
      <c r="E482" s="58">
        <v>1717005</v>
      </c>
      <c r="F482" s="58">
        <v>1742264</v>
      </c>
      <c r="G482" s="58">
        <v>1763261</v>
      </c>
      <c r="H482" s="58">
        <v>1791206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52050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3.8216560509554132E-3</v>
      </c>
      <c r="D487" s="186">
        <f t="shared" ref="D487:G488" si="18">IF(D467&gt;0,E467/D467-1,0)</f>
        <v>-1.2690355329949554E-3</v>
      </c>
      <c r="E487" s="186">
        <f t="shared" si="18"/>
        <v>2.5412960609911828E-3</v>
      </c>
      <c r="F487" s="186">
        <f t="shared" si="18"/>
        <v>-1.2674271229404788E-3</v>
      </c>
      <c r="G487" s="186">
        <f t="shared" si="18"/>
        <v>-5.0761421319797106E-3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1.5730828053309942E-2</v>
      </c>
      <c r="D489" s="186">
        <f t="shared" si="19"/>
        <v>-1.161540116154014E-2</v>
      </c>
      <c r="E489" s="186">
        <f t="shared" si="19"/>
        <v>4.3525571273121955E-3</v>
      </c>
      <c r="F489" s="186">
        <f t="shared" si="19"/>
        <v>1.2784398699891675E-2</v>
      </c>
      <c r="G489" s="186">
        <f t="shared" si="19"/>
        <v>6.4184852374848944E-4</v>
      </c>
    </row>
    <row r="490" spans="1:8" x14ac:dyDescent="0.2">
      <c r="A490" s="138" t="s">
        <v>441</v>
      </c>
      <c r="B490" s="106"/>
      <c r="C490" s="187">
        <f t="shared" si="19"/>
        <v>2.3255813953488413E-2</v>
      </c>
      <c r="D490" s="187">
        <f t="shared" si="19"/>
        <v>4.2207792207792139E-2</v>
      </c>
      <c r="E490" s="187">
        <f t="shared" si="19"/>
        <v>1.2461059190031154E-2</v>
      </c>
      <c r="F490" s="187">
        <f t="shared" si="19"/>
        <v>6.1538461538461764E-3</v>
      </c>
      <c r="G490" s="187">
        <f t="shared" si="19"/>
        <v>6.1162079510703737E-3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4.1666666666666741E-2</v>
      </c>
      <c r="F491" s="186">
        <f t="shared" si="19"/>
        <v>0.12000000000000011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1.4426727410782103E-2</v>
      </c>
      <c r="D492" s="187">
        <f t="shared" si="19"/>
        <v>-1.9710578842315418E-2</v>
      </c>
      <c r="E492" s="187">
        <f t="shared" si="19"/>
        <v>2.7996945787731597E-3</v>
      </c>
      <c r="F492" s="187">
        <f t="shared" si="19"/>
        <v>1.7258883248731038E-2</v>
      </c>
      <c r="G492" s="187">
        <f t="shared" si="19"/>
        <v>-2.4950099800402636E-4</v>
      </c>
    </row>
    <row r="493" spans="1:8" x14ac:dyDescent="0.2">
      <c r="A493" s="139" t="s">
        <v>444</v>
      </c>
      <c r="B493" s="108"/>
      <c r="C493" s="186">
        <f t="shared" si="19"/>
        <v>-4.3004206413315371E-2</v>
      </c>
      <c r="D493" s="186">
        <f t="shared" si="19"/>
        <v>6.7475899714947607E-2</v>
      </c>
      <c r="E493" s="186">
        <f t="shared" si="19"/>
        <v>-6.3399776304565725E-2</v>
      </c>
      <c r="F493" s="186">
        <f t="shared" si="19"/>
        <v>1.0844777185683885E-2</v>
      </c>
      <c r="G493" s="186">
        <f t="shared" si="19"/>
        <v>2.0171365141704589E-2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-1.1981481290535445E-2</v>
      </c>
      <c r="E494" s="187">
        <f t="shared" si="19"/>
        <v>9.3612047463500492E-3</v>
      </c>
      <c r="F494" s="187">
        <f t="shared" si="19"/>
        <v>3.4130151574681022E-2</v>
      </c>
      <c r="G494" s="187">
        <f t="shared" si="19"/>
        <v>5.9988602165588212E-3</v>
      </c>
    </row>
    <row r="495" spans="1:8" x14ac:dyDescent="0.2">
      <c r="A495" s="139" t="s">
        <v>446</v>
      </c>
      <c r="B495" s="108"/>
      <c r="C495" s="186">
        <f t="shared" si="19"/>
        <v>1.012077978934367E-2</v>
      </c>
      <c r="D495" s="186">
        <f t="shared" si="19"/>
        <v>8.4897001835610997E-3</v>
      </c>
      <c r="E495" s="186">
        <f t="shared" si="19"/>
        <v>1.5521905098971001E-2</v>
      </c>
      <c r="F495" s="186">
        <f t="shared" si="19"/>
        <v>5.1529710487665525E-3</v>
      </c>
      <c r="G495" s="186">
        <f t="shared" si="19"/>
        <v>2.4716429738966816E-2</v>
      </c>
    </row>
    <row r="496" spans="1:8" x14ac:dyDescent="0.2">
      <c r="A496" s="138" t="s">
        <v>447</v>
      </c>
      <c r="B496" s="106"/>
      <c r="C496" s="187">
        <f t="shared" si="19"/>
        <v>-5.9635760189618914E-2</v>
      </c>
      <c r="D496" s="187">
        <f t="shared" si="19"/>
        <v>1.5659307730977456E-3</v>
      </c>
      <c r="E496" s="187">
        <f t="shared" si="19"/>
        <v>9.7989541771642541E-2</v>
      </c>
      <c r="F496" s="187">
        <f t="shared" si="19"/>
        <v>-3.0701078030695661E-2</v>
      </c>
      <c r="G496" s="187">
        <f t="shared" si="19"/>
        <v>8.5787604245235904E-2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7.9709878019718072E-3</v>
      </c>
      <c r="F497" s="186">
        <f t="shared" si="19"/>
        <v>1.0914171728394484E-2</v>
      </c>
      <c r="G497" s="186">
        <f t="shared" si="19"/>
        <v>5.5776001973391054E-3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7.9709878019718072E-3</v>
      </c>
      <c r="F498" s="187">
        <f t="shared" si="19"/>
        <v>1.0914171728394484E-2</v>
      </c>
      <c r="G498" s="187">
        <f t="shared" si="19"/>
        <v>5.5776001973391054E-3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1.4711081214090704E-2</v>
      </c>
      <c r="F501" s="186">
        <f t="shared" si="19"/>
        <v>1.2051560498294256E-2</v>
      </c>
      <c r="G501" s="186">
        <f t="shared" si="19"/>
        <v>1.5848476204033402E-2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1.4711081214090704E-2</v>
      </c>
      <c r="F502" s="187">
        <f t="shared" si="19"/>
        <v>1.2051560498294256E-2</v>
      </c>
      <c r="G502" s="187">
        <f t="shared" si="19"/>
        <v>1.5848476204033402E-2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533565162</v>
      </c>
      <c r="D508" s="205">
        <v>564090906</v>
      </c>
      <c r="E508" s="205">
        <v>550999989</v>
      </c>
      <c r="F508" s="205">
        <v>571214601</v>
      </c>
      <c r="G508" s="205">
        <v>586262841</v>
      </c>
      <c r="H508" s="205">
        <v>567210662</v>
      </c>
    </row>
    <row r="509" spans="1:9" x14ac:dyDescent="0.2">
      <c r="A509" s="208" t="s">
        <v>458</v>
      </c>
      <c r="B509" s="273"/>
      <c r="C509" s="206">
        <v>299173997</v>
      </c>
      <c r="D509" s="206">
        <v>320929689</v>
      </c>
      <c r="E509" s="206">
        <v>310212484</v>
      </c>
      <c r="F509" s="206">
        <v>324478993</v>
      </c>
      <c r="G509" s="206">
        <v>335102946</v>
      </c>
      <c r="H509" s="206">
        <v>317756295</v>
      </c>
    </row>
    <row r="510" spans="1:9" x14ac:dyDescent="0.2">
      <c r="A510" s="208" t="s">
        <v>459</v>
      </c>
      <c r="B510" s="273"/>
      <c r="C510" s="206">
        <v>40323131</v>
      </c>
      <c r="D510" s="206">
        <v>41585143</v>
      </c>
      <c r="E510" s="206">
        <v>41862950</v>
      </c>
      <c r="F510" s="206">
        <v>41034284</v>
      </c>
      <c r="G510" s="206">
        <v>43095110</v>
      </c>
      <c r="H510" s="206">
        <v>39786848</v>
      </c>
    </row>
    <row r="511" spans="1:9" x14ac:dyDescent="0.2">
      <c r="A511" s="208" t="s">
        <v>460</v>
      </c>
      <c r="B511" s="273"/>
      <c r="C511" s="206">
        <v>194068034</v>
      </c>
      <c r="D511" s="206">
        <v>201576074</v>
      </c>
      <c r="E511" s="206">
        <v>198924555</v>
      </c>
      <c r="F511" s="206">
        <v>205701324</v>
      </c>
      <c r="G511" s="206">
        <v>208064785</v>
      </c>
      <c r="H511" s="206">
        <v>209667519</v>
      </c>
    </row>
    <row r="512" spans="1:9" ht="15.75" x14ac:dyDescent="0.25">
      <c r="A512" s="276" t="s">
        <v>461</v>
      </c>
      <c r="B512" s="257"/>
      <c r="C512" s="205">
        <v>532736027</v>
      </c>
      <c r="D512" s="205">
        <v>563154450</v>
      </c>
      <c r="E512" s="205">
        <v>549959841</v>
      </c>
      <c r="F512" s="205">
        <v>570226212</v>
      </c>
      <c r="G512" s="205">
        <v>585416729</v>
      </c>
      <c r="H512" s="205">
        <v>566382890</v>
      </c>
    </row>
    <row r="513" spans="1:8" x14ac:dyDescent="0.2">
      <c r="A513" s="208" t="s">
        <v>458</v>
      </c>
      <c r="B513" s="273"/>
      <c r="C513" s="206">
        <v>298453187</v>
      </c>
      <c r="D513" s="206">
        <v>320098484</v>
      </c>
      <c r="E513" s="206">
        <v>309275994</v>
      </c>
      <c r="F513" s="206">
        <v>323596462</v>
      </c>
      <c r="G513" s="206">
        <v>334366296</v>
      </c>
      <c r="H513" s="206">
        <v>317034957</v>
      </c>
    </row>
    <row r="514" spans="1:8" x14ac:dyDescent="0.2">
      <c r="A514" s="208" t="s">
        <v>459</v>
      </c>
      <c r="B514" s="273"/>
      <c r="C514" s="206">
        <v>40214806</v>
      </c>
      <c r="D514" s="206">
        <v>41479892</v>
      </c>
      <c r="E514" s="206">
        <v>41759292</v>
      </c>
      <c r="F514" s="206">
        <v>40928426</v>
      </c>
      <c r="G514" s="206">
        <v>42985648</v>
      </c>
      <c r="H514" s="206">
        <v>39680414</v>
      </c>
    </row>
    <row r="515" spans="1:8" x14ac:dyDescent="0.2">
      <c r="A515" s="208" t="s">
        <v>460</v>
      </c>
      <c r="B515" s="273"/>
      <c r="C515" s="206">
        <v>194068034</v>
      </c>
      <c r="D515" s="206">
        <v>201576074</v>
      </c>
      <c r="E515" s="206">
        <v>198924555</v>
      </c>
      <c r="F515" s="206">
        <v>205701324</v>
      </c>
      <c r="G515" s="206">
        <v>208064785</v>
      </c>
      <c r="H515" s="206">
        <v>209667519</v>
      </c>
    </row>
    <row r="516" spans="1:8" ht="15.75" x14ac:dyDescent="0.25">
      <c r="A516" s="276" t="s">
        <v>462</v>
      </c>
      <c r="B516" s="257"/>
      <c r="C516" s="205">
        <v>829135</v>
      </c>
      <c r="D516" s="205">
        <v>936456</v>
      </c>
      <c r="E516" s="205">
        <v>1040148</v>
      </c>
      <c r="F516" s="205">
        <v>988389</v>
      </c>
      <c r="G516" s="205">
        <v>846112</v>
      </c>
      <c r="H516" s="205">
        <v>827772</v>
      </c>
    </row>
    <row r="517" spans="1:8" x14ac:dyDescent="0.2">
      <c r="A517" s="208" t="s">
        <v>458</v>
      </c>
      <c r="B517" s="273"/>
      <c r="C517" s="206">
        <v>720810</v>
      </c>
      <c r="D517" s="206">
        <v>831205</v>
      </c>
      <c r="E517" s="206">
        <v>936490</v>
      </c>
      <c r="F517" s="206">
        <v>882531</v>
      </c>
      <c r="G517" s="206">
        <v>736650</v>
      </c>
      <c r="H517" s="206">
        <v>721338</v>
      </c>
    </row>
    <row r="518" spans="1:8" x14ac:dyDescent="0.2">
      <c r="A518" s="208" t="s">
        <v>459</v>
      </c>
      <c r="B518" s="273"/>
      <c r="C518" s="206">
        <v>108325</v>
      </c>
      <c r="D518" s="206">
        <v>105251</v>
      </c>
      <c r="E518" s="206">
        <v>103658</v>
      </c>
      <c r="F518" s="206">
        <v>105858</v>
      </c>
      <c r="G518" s="206">
        <v>109462</v>
      </c>
      <c r="H518" s="206">
        <v>106434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154039</v>
      </c>
      <c r="D521" s="200">
        <v>155160</v>
      </c>
      <c r="E521" s="200">
        <v>202304</v>
      </c>
      <c r="F521" s="200">
        <v>157603</v>
      </c>
      <c r="G521" s="200">
        <v>159573</v>
      </c>
      <c r="H521" s="200">
        <v>160947</v>
      </c>
    </row>
    <row r="522" spans="1:8" x14ac:dyDescent="0.2">
      <c r="A522" s="208" t="s">
        <v>458</v>
      </c>
      <c r="B522" s="273"/>
      <c r="C522" s="201">
        <v>1609</v>
      </c>
      <c r="D522" s="201">
        <v>1605</v>
      </c>
      <c r="E522" s="201">
        <v>3085</v>
      </c>
      <c r="F522" s="201">
        <v>1657</v>
      </c>
      <c r="G522" s="201">
        <v>1683</v>
      </c>
      <c r="H522" s="201">
        <v>1687</v>
      </c>
    </row>
    <row r="523" spans="1:8" x14ac:dyDescent="0.2">
      <c r="A523" s="208" t="s">
        <v>459</v>
      </c>
      <c r="B523" s="273"/>
      <c r="C523" s="201">
        <v>3335</v>
      </c>
      <c r="D523" s="201">
        <v>3379</v>
      </c>
      <c r="E523" s="201">
        <v>3394</v>
      </c>
      <c r="F523" s="201">
        <v>3407</v>
      </c>
      <c r="G523" s="201">
        <v>3443</v>
      </c>
      <c r="H523" s="201">
        <v>3500</v>
      </c>
    </row>
    <row r="524" spans="1:8" x14ac:dyDescent="0.2">
      <c r="A524" s="208" t="s">
        <v>460</v>
      </c>
      <c r="B524" s="273"/>
      <c r="C524" s="201">
        <v>149095</v>
      </c>
      <c r="D524" s="201">
        <v>150176</v>
      </c>
      <c r="E524" s="201">
        <v>195825</v>
      </c>
      <c r="F524" s="201">
        <v>152539</v>
      </c>
      <c r="G524" s="201">
        <v>154447</v>
      </c>
      <c r="H524" s="201">
        <v>155760</v>
      </c>
    </row>
    <row r="525" spans="1:8" ht="15.75" x14ac:dyDescent="0.25">
      <c r="A525" s="276" t="s">
        <v>461</v>
      </c>
      <c r="B525" s="257"/>
      <c r="C525" s="200">
        <v>3141</v>
      </c>
      <c r="D525" s="200">
        <v>3200</v>
      </c>
      <c r="E525" s="200">
        <v>4697</v>
      </c>
      <c r="F525" s="200">
        <v>3287</v>
      </c>
      <c r="G525" s="200">
        <v>3340</v>
      </c>
      <c r="H525" s="200">
        <v>3427</v>
      </c>
    </row>
    <row r="526" spans="1:8" x14ac:dyDescent="0.2">
      <c r="A526" s="208" t="s">
        <v>458</v>
      </c>
      <c r="B526" s="273"/>
      <c r="C526" s="201">
        <v>417</v>
      </c>
      <c r="D526" s="201">
        <v>426</v>
      </c>
      <c r="E526" s="201">
        <v>1908</v>
      </c>
      <c r="F526" s="201">
        <v>474</v>
      </c>
      <c r="G526" s="201">
        <v>500</v>
      </c>
      <c r="H526" s="201">
        <v>518</v>
      </c>
    </row>
    <row r="527" spans="1:8" x14ac:dyDescent="0.2">
      <c r="A527" s="208" t="s">
        <v>459</v>
      </c>
      <c r="B527" s="273"/>
      <c r="C527" s="201">
        <v>1984</v>
      </c>
      <c r="D527" s="201">
        <v>2013</v>
      </c>
      <c r="E527" s="201">
        <v>2025</v>
      </c>
      <c r="F527" s="201">
        <v>2024</v>
      </c>
      <c r="G527" s="201">
        <v>2034</v>
      </c>
      <c r="H527" s="201">
        <v>2075</v>
      </c>
    </row>
    <row r="528" spans="1:8" x14ac:dyDescent="0.2">
      <c r="A528" s="208" t="s">
        <v>460</v>
      </c>
      <c r="B528" s="273"/>
      <c r="C528" s="201">
        <v>740</v>
      </c>
      <c r="D528" s="201">
        <v>761</v>
      </c>
      <c r="E528" s="201">
        <v>764</v>
      </c>
      <c r="F528" s="201">
        <v>789</v>
      </c>
      <c r="G528" s="201">
        <v>806</v>
      </c>
      <c r="H528" s="201">
        <v>834</v>
      </c>
    </row>
    <row r="529" spans="1:8" ht="15.75" x14ac:dyDescent="0.25">
      <c r="A529" s="276" t="s">
        <v>462</v>
      </c>
      <c r="B529" s="257"/>
      <c r="C529" s="200">
        <v>150898</v>
      </c>
      <c r="D529" s="200">
        <v>151960</v>
      </c>
      <c r="E529" s="200">
        <v>197607</v>
      </c>
      <c r="F529" s="200">
        <v>154316</v>
      </c>
      <c r="G529" s="200">
        <v>156233</v>
      </c>
      <c r="H529" s="200">
        <v>157520</v>
      </c>
    </row>
    <row r="530" spans="1:8" x14ac:dyDescent="0.2">
      <c r="A530" s="208" t="s">
        <v>458</v>
      </c>
      <c r="B530" s="273"/>
      <c r="C530" s="201">
        <v>1192</v>
      </c>
      <c r="D530" s="201">
        <v>1179</v>
      </c>
      <c r="E530" s="201">
        <v>1177</v>
      </c>
      <c r="F530" s="201">
        <v>1183</v>
      </c>
      <c r="G530" s="201">
        <v>1183</v>
      </c>
      <c r="H530" s="201">
        <v>1169</v>
      </c>
    </row>
    <row r="531" spans="1:8" x14ac:dyDescent="0.2">
      <c r="A531" s="208" t="s">
        <v>459</v>
      </c>
      <c r="B531" s="273"/>
      <c r="C531" s="201">
        <v>1351</v>
      </c>
      <c r="D531" s="201">
        <v>1366</v>
      </c>
      <c r="E531" s="201">
        <v>1369</v>
      </c>
      <c r="F531" s="201">
        <v>1383</v>
      </c>
      <c r="G531" s="201">
        <v>1409</v>
      </c>
      <c r="H531" s="201">
        <v>1425</v>
      </c>
    </row>
    <row r="532" spans="1:8" x14ac:dyDescent="0.2">
      <c r="A532" s="208" t="s">
        <v>460</v>
      </c>
      <c r="B532" s="273"/>
      <c r="C532" s="201">
        <v>148355</v>
      </c>
      <c r="D532" s="201">
        <v>149415</v>
      </c>
      <c r="E532" s="201">
        <v>195061</v>
      </c>
      <c r="F532" s="201">
        <v>151750</v>
      </c>
      <c r="G532" s="201">
        <v>153641</v>
      </c>
      <c r="H532" s="201">
        <v>154926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3463830</v>
      </c>
      <c r="D534" s="203">
        <v>3635540</v>
      </c>
      <c r="E534" s="203">
        <v>2723620</v>
      </c>
      <c r="F534" s="203">
        <v>3624390</v>
      </c>
      <c r="G534" s="203">
        <v>3673950</v>
      </c>
      <c r="H534" s="203">
        <v>3524210</v>
      </c>
    </row>
    <row r="535" spans="1:8" x14ac:dyDescent="0.2">
      <c r="A535" s="208" t="s">
        <v>458</v>
      </c>
      <c r="B535" s="273"/>
      <c r="C535" s="204">
        <v>185937850</v>
      </c>
      <c r="D535" s="204">
        <v>199956190</v>
      </c>
      <c r="E535" s="204">
        <v>100555100</v>
      </c>
      <c r="F535" s="204">
        <v>195823170</v>
      </c>
      <c r="G535" s="204">
        <v>199110480</v>
      </c>
      <c r="H535" s="204">
        <v>188355840</v>
      </c>
    </row>
    <row r="536" spans="1:8" x14ac:dyDescent="0.2">
      <c r="A536" s="208" t="s">
        <v>459</v>
      </c>
      <c r="B536" s="273"/>
      <c r="C536" s="204">
        <v>12090890</v>
      </c>
      <c r="D536" s="204">
        <v>12306940</v>
      </c>
      <c r="E536" s="204">
        <v>12334400</v>
      </c>
      <c r="F536" s="204">
        <v>12044110</v>
      </c>
      <c r="G536" s="204">
        <v>12516730</v>
      </c>
      <c r="H536" s="204">
        <v>11367670</v>
      </c>
    </row>
    <row r="537" spans="1:8" x14ac:dyDescent="0.2">
      <c r="A537" s="208" t="s">
        <v>460</v>
      </c>
      <c r="B537" s="273"/>
      <c r="C537" s="204">
        <v>1301640</v>
      </c>
      <c r="D537" s="204">
        <v>1342270</v>
      </c>
      <c r="E537" s="204">
        <v>1015830</v>
      </c>
      <c r="F537" s="204">
        <v>1348520</v>
      </c>
      <c r="G537" s="204">
        <v>1347160</v>
      </c>
      <c r="H537" s="204">
        <v>1346090</v>
      </c>
    </row>
    <row r="538" spans="1:8" ht="15.75" x14ac:dyDescent="0.25">
      <c r="A538" s="276" t="s">
        <v>461</v>
      </c>
      <c r="B538" s="257"/>
      <c r="C538" s="203">
        <v>169607140</v>
      </c>
      <c r="D538" s="203">
        <v>175985770</v>
      </c>
      <c r="E538" s="203">
        <v>117087470</v>
      </c>
      <c r="F538" s="203">
        <v>173479220</v>
      </c>
      <c r="G538" s="203">
        <v>175274470</v>
      </c>
      <c r="H538" s="203">
        <v>165270760</v>
      </c>
    </row>
    <row r="539" spans="1:8" x14ac:dyDescent="0.2">
      <c r="A539" s="208" t="s">
        <v>458</v>
      </c>
      <c r="B539" s="273"/>
      <c r="C539" s="204">
        <v>715715080</v>
      </c>
      <c r="D539" s="204">
        <v>751404890</v>
      </c>
      <c r="E539" s="204">
        <v>162094340</v>
      </c>
      <c r="F539" s="204">
        <v>682692960</v>
      </c>
      <c r="G539" s="204">
        <v>668732590</v>
      </c>
      <c r="H539" s="204">
        <v>612036600</v>
      </c>
    </row>
    <row r="540" spans="1:8" x14ac:dyDescent="0.2">
      <c r="A540" s="208" t="s">
        <v>459</v>
      </c>
      <c r="B540" s="273"/>
      <c r="C540" s="204">
        <v>20269560</v>
      </c>
      <c r="D540" s="204">
        <v>20606010</v>
      </c>
      <c r="E540" s="204">
        <v>20621870</v>
      </c>
      <c r="F540" s="204">
        <v>20221550</v>
      </c>
      <c r="G540" s="204">
        <v>21133550</v>
      </c>
      <c r="H540" s="204">
        <v>19123090</v>
      </c>
    </row>
    <row r="541" spans="1:8" x14ac:dyDescent="0.2">
      <c r="A541" s="208" t="s">
        <v>460</v>
      </c>
      <c r="B541" s="273"/>
      <c r="C541" s="204">
        <v>262254100</v>
      </c>
      <c r="D541" s="204">
        <v>264883150</v>
      </c>
      <c r="E541" s="204">
        <v>260372450</v>
      </c>
      <c r="F541" s="204">
        <v>260711440</v>
      </c>
      <c r="G541" s="204">
        <v>258144890</v>
      </c>
      <c r="H541" s="204">
        <v>251399900</v>
      </c>
    </row>
    <row r="542" spans="1:8" ht="15.75" x14ac:dyDescent="0.25">
      <c r="A542" s="276" t="s">
        <v>462</v>
      </c>
      <c r="B542" s="257"/>
      <c r="C542" s="203">
        <v>5490</v>
      </c>
      <c r="D542" s="203">
        <v>6160</v>
      </c>
      <c r="E542" s="203">
        <v>5260</v>
      </c>
      <c r="F542" s="203">
        <v>6400</v>
      </c>
      <c r="G542" s="203">
        <v>5420</v>
      </c>
      <c r="H542" s="203">
        <v>5260</v>
      </c>
    </row>
    <row r="543" spans="1:8" x14ac:dyDescent="0.2">
      <c r="A543" s="208" t="s">
        <v>458</v>
      </c>
      <c r="B543" s="273"/>
      <c r="C543" s="204">
        <v>604710</v>
      </c>
      <c r="D543" s="204">
        <v>705010</v>
      </c>
      <c r="E543" s="204">
        <v>795660</v>
      </c>
      <c r="F543" s="204">
        <v>746010</v>
      </c>
      <c r="G543" s="204">
        <v>622700</v>
      </c>
      <c r="H543" s="204">
        <v>617060</v>
      </c>
    </row>
    <row r="544" spans="1:8" x14ac:dyDescent="0.2">
      <c r="A544" s="208" t="s">
        <v>459</v>
      </c>
      <c r="B544" s="273"/>
      <c r="C544" s="204">
        <v>80180</v>
      </c>
      <c r="D544" s="204">
        <v>77050</v>
      </c>
      <c r="E544" s="204">
        <v>75720</v>
      </c>
      <c r="F544" s="204">
        <v>76540</v>
      </c>
      <c r="G544" s="204">
        <v>77690</v>
      </c>
      <c r="H544" s="204">
        <v>74690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878.6</v>
      </c>
      <c r="D550" s="195">
        <v>954.05</v>
      </c>
      <c r="E550" s="195">
        <v>960.22</v>
      </c>
      <c r="F550" s="195">
        <v>1024.42</v>
      </c>
      <c r="G550" s="195">
        <v>1314.78</v>
      </c>
      <c r="H550" s="195">
        <v>1430.99</v>
      </c>
    </row>
    <row r="551" spans="1:8" ht="15.75" x14ac:dyDescent="0.2">
      <c r="A551" s="274" t="s">
        <v>473</v>
      </c>
      <c r="B551" s="275"/>
      <c r="C551" s="196">
        <v>2844919</v>
      </c>
      <c r="D551" s="196">
        <v>2962072</v>
      </c>
      <c r="E551" s="196">
        <v>2945725</v>
      </c>
      <c r="F551" s="196">
        <v>3012717</v>
      </c>
      <c r="G551" s="196">
        <v>3477602</v>
      </c>
      <c r="H551" s="196">
        <v>4578613</v>
      </c>
    </row>
    <row r="552" spans="1:8" ht="15.75" x14ac:dyDescent="0.2">
      <c r="A552" s="280" t="s">
        <v>474</v>
      </c>
      <c r="B552" s="275"/>
      <c r="C552" s="195">
        <v>308.83</v>
      </c>
      <c r="D552" s="195">
        <v>322.08999999999997</v>
      </c>
      <c r="E552" s="195">
        <v>325.97000000000003</v>
      </c>
      <c r="F552" s="195">
        <v>340.03</v>
      </c>
      <c r="G552" s="195">
        <v>378.07</v>
      </c>
      <c r="H552" s="195">
        <v>312.54000000000002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8.5875256089232854E-2</v>
      </c>
      <c r="D556" s="197">
        <f>IF(AND(D550&gt;0,E550&gt;0)=TRUE,E550/D550-1,"")</f>
        <v>6.4671662910749106E-3</v>
      </c>
      <c r="E556" s="197">
        <f>IF(AND(E550&gt;0,F550&gt;0)=TRUE,F550/E550-1,"")</f>
        <v>6.6859677990460664E-2</v>
      </c>
      <c r="F556" s="197">
        <f>IF(AND(F550&gt;0,G550&gt;0)=TRUE,G550/F550-1,"")</f>
        <v>0.28343843345502817</v>
      </c>
      <c r="G556" s="197">
        <f>IF(AND(G550&gt;0,H550&gt;0)=TRUE,H550/G550-1,"")</f>
        <v>8.8387410821582302E-2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4.1179731303421896E-2</v>
      </c>
      <c r="D557" s="197">
        <f t="shared" si="20"/>
        <v>-5.5187719947388247E-3</v>
      </c>
      <c r="E557" s="197">
        <f t="shared" si="20"/>
        <v>2.2742109327924309E-2</v>
      </c>
      <c r="F557" s="197">
        <f t="shared" si="20"/>
        <v>0.15430755693282849</v>
      </c>
      <c r="G557" s="197">
        <f t="shared" si="20"/>
        <v>0.31660063457520438</v>
      </c>
    </row>
    <row r="558" spans="1:8" ht="15.75" x14ac:dyDescent="0.2">
      <c r="A558" s="280" t="s">
        <v>474</v>
      </c>
      <c r="B558" s="275"/>
      <c r="C558" s="197">
        <f t="shared" si="20"/>
        <v>4.2936243240617733E-2</v>
      </c>
      <c r="D558" s="197">
        <f t="shared" si="20"/>
        <v>1.2046322456456426E-2</v>
      </c>
      <c r="E558" s="197">
        <f t="shared" si="20"/>
        <v>4.3132803632235817E-2</v>
      </c>
      <c r="F558" s="197">
        <f t="shared" si="20"/>
        <v>0.11187248183983778</v>
      </c>
      <c r="G558" s="197">
        <f t="shared" si="20"/>
        <v>-0.17332769063929954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309.27</v>
      </c>
      <c r="D562" s="195">
        <v>379.53</v>
      </c>
      <c r="E562" s="195">
        <v>384.43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1113070</v>
      </c>
      <c r="D563" s="196">
        <v>1163873</v>
      </c>
      <c r="E563" s="196">
        <v>1157017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277.86</v>
      </c>
      <c r="D564" s="195">
        <v>326.08999999999997</v>
      </c>
      <c r="E564" s="195">
        <v>332.26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0.22718013386361435</v>
      </c>
      <c r="D568" s="197">
        <f>IF(AND(D562&gt;0,E562&gt;0)=TRUE,E562/D562-1,"")</f>
        <v>1.291070534608596E-2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4.5642232743672961E-2</v>
      </c>
      <c r="D569" s="197">
        <f t="shared" si="21"/>
        <v>-5.8906770755915439E-3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0.17357662132008911</v>
      </c>
      <c r="D570" s="197">
        <f t="shared" si="21"/>
        <v>1.892115673587047E-2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4343321</v>
      </c>
      <c r="E591" s="147">
        <v>1358873</v>
      </c>
      <c r="F591" s="147">
        <v>749024</v>
      </c>
      <c r="G591" s="147">
        <v>2524940</v>
      </c>
      <c r="H591" s="147">
        <v>1684379</v>
      </c>
      <c r="I591" s="147">
        <v>16863</v>
      </c>
    </row>
    <row r="592" spans="1:9" x14ac:dyDescent="0.2">
      <c r="A592" s="233" t="s">
        <v>121</v>
      </c>
      <c r="B592" s="234"/>
      <c r="C592" s="234"/>
      <c r="D592" s="148">
        <v>5430274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0.79983459398181378</v>
      </c>
      <c r="E593" s="87">
        <f t="shared" si="22"/>
        <v>0.25024022728871509</v>
      </c>
      <c r="F593" s="87">
        <f t="shared" si="22"/>
        <v>0.13793484454007293</v>
      </c>
      <c r="G593" s="87">
        <f t="shared" si="22"/>
        <v>0.46497469556784798</v>
      </c>
      <c r="H593" s="87">
        <f t="shared" si="22"/>
        <v>0.31018305890273679</v>
      </c>
      <c r="I593" s="87">
        <f t="shared" si="22"/>
        <v>3.1053681637427505E-3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9746136</v>
      </c>
      <c r="E596" s="144">
        <v>3280297</v>
      </c>
      <c r="F596" s="144">
        <v>758003</v>
      </c>
      <c r="G596" s="144">
        <v>3242485</v>
      </c>
      <c r="H596" s="144">
        <v>2446886</v>
      </c>
      <c r="I596" s="144">
        <v>18465</v>
      </c>
    </row>
    <row r="597" spans="1:9" x14ac:dyDescent="0.2">
      <c r="A597" s="233" t="s">
        <v>125</v>
      </c>
      <c r="B597" s="234"/>
      <c r="C597" s="234"/>
      <c r="D597" s="143">
        <v>185796</v>
      </c>
      <c r="E597" s="144">
        <v>147848</v>
      </c>
      <c r="F597" s="144">
        <v>280</v>
      </c>
      <c r="G597" s="144">
        <v>2831</v>
      </c>
      <c r="H597" s="144">
        <v>33825</v>
      </c>
      <c r="I597" s="144">
        <v>27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2.4</v>
      </c>
      <c r="F598" s="142">
        <v>1</v>
      </c>
      <c r="G598" s="142">
        <v>1.3</v>
      </c>
      <c r="H598" s="142">
        <v>1.5</v>
      </c>
      <c r="I598" s="142">
        <v>1.1000000000000001</v>
      </c>
    </row>
    <row r="599" spans="1:9" x14ac:dyDescent="0.2">
      <c r="A599" s="233" t="s">
        <v>127</v>
      </c>
      <c r="B599" s="234"/>
      <c r="C599" s="234"/>
      <c r="D599" s="88">
        <v>92405.38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326300053910</v>
      </c>
      <c r="E601" s="151">
        <v>52709203135</v>
      </c>
      <c r="F601" s="151">
        <v>246703182180</v>
      </c>
      <c r="G601" s="151">
        <v>10206925849</v>
      </c>
      <c r="H601" s="151">
        <v>15696873555</v>
      </c>
      <c r="I601" s="151">
        <v>983869191</v>
      </c>
    </row>
    <row r="602" spans="1:9" x14ac:dyDescent="0.2">
      <c r="A602" s="233" t="s">
        <v>130</v>
      </c>
      <c r="B602" s="234"/>
      <c r="C602" s="234"/>
      <c r="D602" s="152">
        <v>33479.94</v>
      </c>
      <c r="E602" s="153">
        <v>16068.42</v>
      </c>
      <c r="F602" s="153">
        <v>325464.65000000002</v>
      </c>
      <c r="G602" s="153">
        <v>3147.87</v>
      </c>
      <c r="H602" s="153">
        <v>6415.04</v>
      </c>
      <c r="I602" s="153">
        <v>53282.92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52847787814</v>
      </c>
      <c r="E604" s="155">
        <v>29824314954</v>
      </c>
      <c r="F604" s="155">
        <v>2854561560</v>
      </c>
      <c r="G604" s="155">
        <v>9942836661</v>
      </c>
      <c r="H604" s="155">
        <v>9322297425</v>
      </c>
      <c r="I604" s="155">
        <v>903777214</v>
      </c>
    </row>
    <row r="605" spans="1:9" x14ac:dyDescent="0.2">
      <c r="A605" s="233" t="s">
        <v>133</v>
      </c>
      <c r="B605" s="234"/>
      <c r="C605" s="234"/>
      <c r="D605" s="152">
        <v>5422.43</v>
      </c>
      <c r="E605" s="153">
        <v>9091.9599999999991</v>
      </c>
      <c r="F605" s="153">
        <v>3765.9</v>
      </c>
      <c r="G605" s="153">
        <v>3066.42</v>
      </c>
      <c r="H605" s="153">
        <v>3809.86</v>
      </c>
      <c r="I605" s="153">
        <v>48945.42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85007425814</v>
      </c>
      <c r="E607" s="157">
        <v>41712161941</v>
      </c>
      <c r="F607" s="157">
        <v>7544927375</v>
      </c>
      <c r="G607" s="157">
        <v>11426236507</v>
      </c>
      <c r="H607" s="157">
        <v>23434999789</v>
      </c>
      <c r="I607" s="157">
        <v>889100202</v>
      </c>
    </row>
    <row r="608" spans="1:9" x14ac:dyDescent="0.2">
      <c r="A608" s="233" t="s">
        <v>112</v>
      </c>
      <c r="B608" s="234"/>
      <c r="C608" s="234"/>
      <c r="D608" s="158">
        <v>22374.12</v>
      </c>
      <c r="E608" s="159">
        <v>21952.83</v>
      </c>
      <c r="F608" s="159">
        <v>55348.800000000003</v>
      </c>
      <c r="G608" s="159">
        <v>16854.07</v>
      </c>
      <c r="H608" s="159">
        <v>21883.73</v>
      </c>
      <c r="I608" s="159">
        <v>62927.33</v>
      </c>
    </row>
    <row r="609" spans="1:9" x14ac:dyDescent="0.2">
      <c r="A609" s="233" t="s">
        <v>135</v>
      </c>
      <c r="B609" s="234"/>
      <c r="C609" s="234"/>
      <c r="D609" s="143">
        <v>3799364</v>
      </c>
      <c r="E609" s="144">
        <v>1900081</v>
      </c>
      <c r="F609" s="144">
        <v>136316</v>
      </c>
      <c r="G609" s="144">
        <v>677951</v>
      </c>
      <c r="H609" s="144">
        <v>1070887</v>
      </c>
      <c r="I609" s="144">
        <v>14129</v>
      </c>
    </row>
    <row r="610" spans="1:9" x14ac:dyDescent="0.2">
      <c r="A610" s="233" t="s">
        <v>113</v>
      </c>
      <c r="B610" s="234"/>
      <c r="C610" s="234"/>
      <c r="D610" s="87">
        <v>5.3499999999999999E-2</v>
      </c>
      <c r="E610" s="89">
        <v>2.6800000000000001E-2</v>
      </c>
      <c r="F610" s="89">
        <v>1.9E-3</v>
      </c>
      <c r="G610" s="89">
        <v>9.5999999999999992E-3</v>
      </c>
      <c r="H610" s="89">
        <v>1.5100000000000001E-2</v>
      </c>
      <c r="I610" s="89">
        <v>2.0000000000000001E-4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1.23</v>
      </c>
      <c r="E612" s="142">
        <v>0.56999999999999995</v>
      </c>
      <c r="F612" s="142">
        <v>0.22</v>
      </c>
      <c r="G612" s="142">
        <v>0.64</v>
      </c>
      <c r="H612" s="142">
        <v>0.52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1.58</v>
      </c>
      <c r="E613" s="142">
        <v>0.72</v>
      </c>
      <c r="F613" s="142">
        <v>0.1</v>
      </c>
      <c r="G613" s="142">
        <v>0.93</v>
      </c>
      <c r="H613" s="142">
        <v>0.64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0.88</v>
      </c>
      <c r="E614" s="142">
        <v>0.46</v>
      </c>
      <c r="F614" s="142">
        <v>0.09</v>
      </c>
      <c r="G614" s="142">
        <v>0.3</v>
      </c>
      <c r="H614" s="142">
        <v>0.64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0.68</v>
      </c>
      <c r="E615" s="142">
        <v>0.41</v>
      </c>
      <c r="F615" s="142">
        <v>0.06</v>
      </c>
      <c r="G615" s="142">
        <v>0.1</v>
      </c>
      <c r="H615" s="142">
        <v>0.54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29.12</v>
      </c>
      <c r="E616" s="142">
        <v>16.149999999999999</v>
      </c>
      <c r="F616" s="142">
        <v>2.02</v>
      </c>
      <c r="G616" s="142">
        <v>8.65</v>
      </c>
      <c r="H616" s="142">
        <v>11.56</v>
      </c>
      <c r="I616" s="142">
        <v>0.26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33.479999999999997</v>
      </c>
      <c r="E618" s="142">
        <v>18.3</v>
      </c>
      <c r="F618" s="142">
        <v>2.5</v>
      </c>
      <c r="G618" s="142">
        <v>10.63</v>
      </c>
      <c r="H618" s="142">
        <v>13.9</v>
      </c>
      <c r="I618" s="142">
        <v>0.26</v>
      </c>
    </row>
    <row r="619" spans="1:9" x14ac:dyDescent="0.2">
      <c r="A619" s="263" t="s">
        <v>144</v>
      </c>
      <c r="B619" s="234"/>
      <c r="C619" s="234"/>
      <c r="D619" s="141">
        <v>32.25</v>
      </c>
      <c r="E619" s="142">
        <v>17.73</v>
      </c>
      <c r="F619" s="142">
        <v>2.2799999999999998</v>
      </c>
      <c r="G619" s="142">
        <v>9.99</v>
      </c>
      <c r="H619" s="142">
        <v>13.37</v>
      </c>
      <c r="I619" s="142">
        <v>0.26</v>
      </c>
    </row>
    <row r="620" spans="1:9" x14ac:dyDescent="0.2">
      <c r="A620" s="263" t="s">
        <v>145</v>
      </c>
      <c r="B620" s="234"/>
      <c r="C620" s="234"/>
      <c r="D620" s="141">
        <v>30.67</v>
      </c>
      <c r="E620" s="142">
        <v>17.02</v>
      </c>
      <c r="F620" s="142">
        <v>2.1800000000000002</v>
      </c>
      <c r="G620" s="142">
        <v>9.0500000000000007</v>
      </c>
      <c r="H620" s="142">
        <v>12.74</v>
      </c>
      <c r="I620" s="142">
        <v>0.26</v>
      </c>
    </row>
    <row r="621" spans="1:9" x14ac:dyDescent="0.2">
      <c r="A621" s="263" t="s">
        <v>146</v>
      </c>
      <c r="B621" s="234"/>
      <c r="C621" s="234"/>
      <c r="D621" s="141">
        <v>29.8</v>
      </c>
      <c r="E621" s="142">
        <v>16.559999999999999</v>
      </c>
      <c r="F621" s="142">
        <v>2.09</v>
      </c>
      <c r="G621" s="142">
        <v>8.76</v>
      </c>
      <c r="H621" s="142">
        <v>12.1</v>
      </c>
      <c r="I621" s="142">
        <v>0.26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4225021</v>
      </c>
      <c r="E623" s="144">
        <v>1230672</v>
      </c>
      <c r="F623" s="144">
        <v>748060</v>
      </c>
      <c r="G623" s="144">
        <v>2426734</v>
      </c>
      <c r="H623" s="144">
        <v>1634309</v>
      </c>
      <c r="I623" s="144">
        <v>3004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0.66969999999999996</v>
      </c>
      <c r="E625" s="89">
        <v>0.34129999999999999</v>
      </c>
      <c r="F625" s="89">
        <v>0.80689999999999995</v>
      </c>
      <c r="G625" s="89">
        <v>0.879</v>
      </c>
      <c r="H625" s="89">
        <v>0.70620000000000005</v>
      </c>
      <c r="I625" s="89">
        <v>0.94769999999999999</v>
      </c>
    </row>
    <row r="626" spans="1:9" x14ac:dyDescent="0.2">
      <c r="A626" s="233" t="s">
        <v>150</v>
      </c>
      <c r="B626" s="234"/>
      <c r="C626" s="234"/>
      <c r="D626" s="87">
        <v>4.7000000000000002E-3</v>
      </c>
      <c r="E626" s="89">
        <v>1.9800000000000002E-2</v>
      </c>
      <c r="F626" s="89">
        <v>0</v>
      </c>
      <c r="G626" s="89">
        <v>4.0000000000000002E-4</v>
      </c>
      <c r="H626" s="89">
        <v>0</v>
      </c>
      <c r="I626" s="89">
        <v>3.0000000000000001E-3</v>
      </c>
    </row>
    <row r="627" spans="1:9" x14ac:dyDescent="0.2">
      <c r="A627" s="233" t="s">
        <v>151</v>
      </c>
      <c r="B627" s="234"/>
      <c r="C627" s="234"/>
      <c r="D627" s="87">
        <v>1.5E-3</v>
      </c>
      <c r="E627" s="89">
        <v>6.4999999999999997E-3</v>
      </c>
      <c r="F627" s="89">
        <v>0</v>
      </c>
      <c r="G627" s="89">
        <v>2.0000000000000001E-4</v>
      </c>
      <c r="H627" s="89">
        <v>1E-4</v>
      </c>
      <c r="I627" s="89">
        <v>3.0000000000000001E-3</v>
      </c>
    </row>
    <row r="628" spans="1:9" x14ac:dyDescent="0.2">
      <c r="A628" s="233" t="s">
        <v>152</v>
      </c>
      <c r="B628" s="234"/>
      <c r="C628" s="234"/>
      <c r="D628" s="87">
        <v>4.0000000000000001E-3</v>
      </c>
      <c r="E628" s="89">
        <v>8.3000000000000001E-3</v>
      </c>
      <c r="F628" s="89">
        <v>0</v>
      </c>
      <c r="G628" s="89">
        <v>1E-4</v>
      </c>
      <c r="H628" s="89">
        <v>9.4000000000000004E-3</v>
      </c>
      <c r="I628" s="89">
        <v>6.9999999999999999E-4</v>
      </c>
    </row>
    <row r="629" spans="1:9" x14ac:dyDescent="0.2">
      <c r="A629" s="233" t="s">
        <v>153</v>
      </c>
      <c r="B629" s="234"/>
      <c r="C629" s="234"/>
      <c r="D629" s="87">
        <v>2.2700000000000001E-2</v>
      </c>
      <c r="E629" s="89">
        <v>4.3099999999999999E-2</v>
      </c>
      <c r="F629" s="89">
        <v>1.78E-2</v>
      </c>
      <c r="G629" s="89">
        <v>6.4000000000000003E-3</v>
      </c>
      <c r="H629" s="89">
        <v>2.4199999999999999E-2</v>
      </c>
      <c r="I629" s="89">
        <v>1.3599999999999999E-2</v>
      </c>
    </row>
    <row r="630" spans="1:9" x14ac:dyDescent="0.2">
      <c r="A630" s="233" t="s">
        <v>154</v>
      </c>
      <c r="B630" s="234"/>
      <c r="C630" s="234"/>
      <c r="D630" s="87">
        <v>1.6500000000000001E-2</v>
      </c>
      <c r="E630" s="89">
        <v>2.98E-2</v>
      </c>
      <c r="F630" s="89">
        <v>1.5900000000000001E-2</v>
      </c>
      <c r="G630" s="89">
        <v>6.7999999999999996E-3</v>
      </c>
      <c r="H630" s="89">
        <v>1.7600000000000001E-2</v>
      </c>
      <c r="I630" s="89">
        <v>4.0000000000000001E-3</v>
      </c>
    </row>
    <row r="631" spans="1:9" x14ac:dyDescent="0.2">
      <c r="A631" s="233" t="s">
        <v>155</v>
      </c>
      <c r="B631" s="234"/>
      <c r="C631" s="234"/>
      <c r="D631" s="87">
        <v>1.8499999999999999E-2</v>
      </c>
      <c r="E631" s="89">
        <v>2.6200000000000001E-2</v>
      </c>
      <c r="F631" s="89">
        <v>7.1000000000000004E-3</v>
      </c>
      <c r="G631" s="89">
        <v>1.41E-2</v>
      </c>
      <c r="H631" s="89">
        <v>1.61E-2</v>
      </c>
      <c r="I631" s="89">
        <v>2.3E-3</v>
      </c>
    </row>
    <row r="632" spans="1:9" x14ac:dyDescent="0.2">
      <c r="A632" s="233" t="s">
        <v>156</v>
      </c>
      <c r="B632" s="234"/>
      <c r="C632" s="234"/>
      <c r="D632" s="87">
        <v>9.9000000000000008E-3</v>
      </c>
      <c r="E632" s="89">
        <v>2.0500000000000001E-2</v>
      </c>
      <c r="F632" s="89">
        <v>6.6E-3</v>
      </c>
      <c r="G632" s="89">
        <v>3.5000000000000001E-3</v>
      </c>
      <c r="H632" s="89">
        <v>1.17E-2</v>
      </c>
      <c r="I632" s="89">
        <v>2.3E-3</v>
      </c>
    </row>
    <row r="633" spans="1:9" x14ac:dyDescent="0.2">
      <c r="A633" s="233" t="s">
        <v>157</v>
      </c>
      <c r="B633" s="234"/>
      <c r="C633" s="234"/>
      <c r="D633" s="87">
        <v>7.3000000000000001E-3</v>
      </c>
      <c r="E633" s="89">
        <v>1.8499999999999999E-2</v>
      </c>
      <c r="F633" s="89">
        <v>4.3E-3</v>
      </c>
      <c r="G633" s="89">
        <v>1.5E-3</v>
      </c>
      <c r="H633" s="89">
        <v>6.7000000000000002E-3</v>
      </c>
      <c r="I633" s="89">
        <v>1E-3</v>
      </c>
    </row>
    <row r="634" spans="1:9" x14ac:dyDescent="0.2">
      <c r="A634" s="233" t="s">
        <v>158</v>
      </c>
      <c r="B634" s="234"/>
      <c r="C634" s="234"/>
      <c r="D634" s="87">
        <v>0.2452</v>
      </c>
      <c r="E634" s="89">
        <v>0.48599999999999999</v>
      </c>
      <c r="F634" s="89">
        <v>0.14130000000000001</v>
      </c>
      <c r="G634" s="89">
        <v>8.7999999999999995E-2</v>
      </c>
      <c r="H634" s="89">
        <v>0.20799999999999999</v>
      </c>
      <c r="I634" s="89">
        <v>2.23E-2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0.33029999999999998</v>
      </c>
      <c r="E636" s="89">
        <v>0.65869999999999995</v>
      </c>
      <c r="F636" s="89">
        <v>0.19309999999999999</v>
      </c>
      <c r="G636" s="89">
        <v>0.121</v>
      </c>
      <c r="H636" s="89">
        <v>0.29380000000000001</v>
      </c>
      <c r="I636" s="89">
        <v>5.2299999999999999E-2</v>
      </c>
    </row>
    <row r="637" spans="1:9" x14ac:dyDescent="0.2">
      <c r="A637" s="233" t="s">
        <v>160</v>
      </c>
      <c r="B637" s="234"/>
      <c r="C637" s="234"/>
      <c r="D637" s="87">
        <v>0.3256</v>
      </c>
      <c r="E637" s="89">
        <v>0.63890000000000002</v>
      </c>
      <c r="F637" s="89">
        <v>0.19309999999999999</v>
      </c>
      <c r="G637" s="89">
        <v>0.1206</v>
      </c>
      <c r="H637" s="89">
        <v>0.29380000000000001</v>
      </c>
      <c r="I637" s="89">
        <v>4.9299999999999997E-2</v>
      </c>
    </row>
    <row r="638" spans="1:9" x14ac:dyDescent="0.2">
      <c r="A638" s="233" t="s">
        <v>161</v>
      </c>
      <c r="B638" s="234"/>
      <c r="C638" s="234"/>
      <c r="D638" s="87">
        <v>0.32400000000000001</v>
      </c>
      <c r="E638" s="89">
        <v>0.63249999999999995</v>
      </c>
      <c r="F638" s="89">
        <v>0.19309999999999999</v>
      </c>
      <c r="G638" s="89">
        <v>0.12039999999999999</v>
      </c>
      <c r="H638" s="89">
        <v>0.29370000000000002</v>
      </c>
      <c r="I638" s="89">
        <v>4.6300000000000001E-2</v>
      </c>
    </row>
    <row r="639" spans="1:9" x14ac:dyDescent="0.2">
      <c r="A639" s="233" t="s">
        <v>162</v>
      </c>
      <c r="B639" s="234"/>
      <c r="C639" s="234"/>
      <c r="D639" s="87">
        <v>0.32</v>
      </c>
      <c r="E639" s="89">
        <v>0.62419999999999998</v>
      </c>
      <c r="F639" s="89">
        <v>0.19309999999999999</v>
      </c>
      <c r="G639" s="89">
        <v>0.1203</v>
      </c>
      <c r="H639" s="89">
        <v>0.2843</v>
      </c>
      <c r="I639" s="89">
        <v>4.5600000000000002E-2</v>
      </c>
    </row>
    <row r="640" spans="1:9" x14ac:dyDescent="0.2">
      <c r="A640" s="233" t="s">
        <v>163</v>
      </c>
      <c r="B640" s="234"/>
      <c r="C640" s="234"/>
      <c r="D640" s="87">
        <v>0.29730000000000001</v>
      </c>
      <c r="E640" s="89">
        <v>0.58099999999999996</v>
      </c>
      <c r="F640" s="89">
        <v>0.17519999999999999</v>
      </c>
      <c r="G640" s="89">
        <v>0.1139</v>
      </c>
      <c r="H640" s="89">
        <v>0.2601</v>
      </c>
      <c r="I640" s="89">
        <v>3.2000000000000001E-2</v>
      </c>
    </row>
    <row r="641" spans="1:9" x14ac:dyDescent="0.2">
      <c r="A641" s="233" t="s">
        <v>164</v>
      </c>
      <c r="B641" s="234"/>
      <c r="C641" s="234"/>
      <c r="D641" s="87">
        <v>0.28079999999999999</v>
      </c>
      <c r="E641" s="89">
        <v>0.55130000000000001</v>
      </c>
      <c r="F641" s="89">
        <v>0.15939999999999999</v>
      </c>
      <c r="G641" s="89">
        <v>0.1071</v>
      </c>
      <c r="H641" s="89">
        <v>0.24249999999999999</v>
      </c>
      <c r="I641" s="89">
        <v>2.8000000000000001E-2</v>
      </c>
    </row>
    <row r="642" spans="1:9" x14ac:dyDescent="0.2">
      <c r="A642" s="233" t="s">
        <v>165</v>
      </c>
      <c r="B642" s="234"/>
      <c r="C642" s="234"/>
      <c r="D642" s="87">
        <v>0.26229999999999998</v>
      </c>
      <c r="E642" s="89">
        <v>0.52500000000000002</v>
      </c>
      <c r="F642" s="89">
        <v>0.15229999999999999</v>
      </c>
      <c r="G642" s="89">
        <v>9.3100000000000002E-2</v>
      </c>
      <c r="H642" s="89">
        <v>0.22639999999999999</v>
      </c>
      <c r="I642" s="89">
        <v>2.5600000000000001E-2</v>
      </c>
    </row>
    <row r="643" spans="1:9" x14ac:dyDescent="0.2">
      <c r="A643" s="233" t="s">
        <v>166</v>
      </c>
      <c r="B643" s="234"/>
      <c r="C643" s="234"/>
      <c r="D643" s="87">
        <v>0.25240000000000001</v>
      </c>
      <c r="E643" s="89">
        <v>0.50449999999999995</v>
      </c>
      <c r="F643" s="89">
        <v>0.14560000000000001</v>
      </c>
      <c r="G643" s="89">
        <v>8.9499999999999996E-2</v>
      </c>
      <c r="H643" s="89">
        <v>0.21479999999999999</v>
      </c>
      <c r="I643" s="89">
        <v>2.3300000000000001E-2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4.7149748233035534E-2</v>
      </c>
      <c r="C772" s="96">
        <f t="shared" ref="C772:C779" si="24">-D68/$B$58</f>
        <v>-4.6435591966695833E-2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7.6208173603445575E-2</v>
      </c>
      <c r="C773" s="96">
        <f t="shared" si="24"/>
        <v>-6.6732856477655741E-2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2.4581508416655899E-2</v>
      </c>
      <c r="C774" s="96">
        <f t="shared" si="24"/>
        <v>-2.2825252829180864E-2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5.9715985012776945E-2</v>
      </c>
      <c r="C775" s="96">
        <f t="shared" si="24"/>
        <v>-5.8272064402397052E-2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9.8829827730177955E-2</v>
      </c>
      <c r="C776" s="96">
        <f t="shared" si="24"/>
        <v>-0.10450197658961768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7.3410685810262999E-2</v>
      </c>
      <c r="C777" s="96">
        <f t="shared" si="24"/>
        <v>-7.8742405152746719E-2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6.6107145984952084E-2</v>
      </c>
      <c r="C778" s="96">
        <f t="shared" si="24"/>
        <v>-6.0959775382419583E-2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5.2342729107070544E-2</v>
      </c>
      <c r="C779" s="96">
        <f t="shared" si="24"/>
        <v>-6.3184273300908991E-2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94.06</v>
      </c>
      <c r="D785" s="97">
        <v>109</v>
      </c>
      <c r="E785" s="97">
        <v>110.21</v>
      </c>
      <c r="F785" s="97">
        <v>130.38</v>
      </c>
      <c r="G785" s="94">
        <v>39.159999999999997</v>
      </c>
      <c r="H785" s="97">
        <v>42.1</v>
      </c>
      <c r="I785" s="97">
        <v>36.549999999999997</v>
      </c>
      <c r="J785" s="97">
        <v>47.87</v>
      </c>
      <c r="K785" s="94">
        <v>21.66</v>
      </c>
      <c r="L785" s="94">
        <v>30.91</v>
      </c>
      <c r="M785" s="94">
        <v>28.49</v>
      </c>
      <c r="N785" s="97">
        <v>27.59</v>
      </c>
      <c r="O785" s="94">
        <v>2.78</v>
      </c>
      <c r="P785" s="94">
        <v>3.94</v>
      </c>
      <c r="Q785" s="94">
        <v>4.5599999999999996</v>
      </c>
      <c r="R785" s="97">
        <v>4.29</v>
      </c>
      <c r="W785" s="93"/>
    </row>
    <row r="786" spans="1:23" x14ac:dyDescent="0.2">
      <c r="A786" s="94"/>
      <c r="B786" s="94" t="s">
        <v>225</v>
      </c>
      <c r="C786" s="94">
        <v>95.9</v>
      </c>
      <c r="D786" s="97">
        <v>125.61</v>
      </c>
      <c r="E786" s="97">
        <v>116.9</v>
      </c>
      <c r="F786" s="97">
        <v>118.11</v>
      </c>
      <c r="G786" s="94">
        <v>34.94</v>
      </c>
      <c r="H786" s="97">
        <v>50.41</v>
      </c>
      <c r="I786" s="97">
        <v>42.49</v>
      </c>
      <c r="J786" s="97">
        <v>39</v>
      </c>
      <c r="K786" s="94">
        <v>27.06</v>
      </c>
      <c r="L786" s="94">
        <v>29.79</v>
      </c>
      <c r="M786" s="94">
        <v>29.3</v>
      </c>
      <c r="N786" s="97">
        <v>30.22</v>
      </c>
      <c r="O786" s="94">
        <v>4.2</v>
      </c>
      <c r="P786" s="94">
        <v>6.03</v>
      </c>
      <c r="Q786" s="94">
        <v>5.03</v>
      </c>
      <c r="R786" s="97">
        <v>5.62</v>
      </c>
      <c r="W786" s="93"/>
    </row>
    <row r="787" spans="1:23" x14ac:dyDescent="0.2">
      <c r="A787" s="94"/>
      <c r="B787" s="94" t="s">
        <v>226</v>
      </c>
      <c r="C787" s="94">
        <v>106.08</v>
      </c>
      <c r="D787" s="97">
        <v>116</v>
      </c>
      <c r="E787" s="97">
        <v>134.86000000000001</v>
      </c>
      <c r="F787" s="97">
        <v>153.66999999999999</v>
      </c>
      <c r="G787" s="94">
        <v>42.41</v>
      </c>
      <c r="H787" s="97">
        <v>40.090000000000003</v>
      </c>
      <c r="I787" s="97">
        <v>41.96</v>
      </c>
      <c r="J787" s="97">
        <v>47.18</v>
      </c>
      <c r="K787" s="94">
        <v>28.18</v>
      </c>
      <c r="L787" s="94">
        <v>37.619999999999997</v>
      </c>
      <c r="M787" s="94">
        <v>42.46</v>
      </c>
      <c r="N787" s="97">
        <v>45.85</v>
      </c>
      <c r="O787" s="94">
        <v>3.53</v>
      </c>
      <c r="P787" s="94">
        <v>7.11</v>
      </c>
      <c r="Q787" s="94">
        <v>7.92</v>
      </c>
      <c r="R787" s="97">
        <v>9.42</v>
      </c>
      <c r="W787" s="93"/>
    </row>
    <row r="788" spans="1:23" x14ac:dyDescent="0.2">
      <c r="A788" s="94"/>
      <c r="B788" s="94" t="s">
        <v>227</v>
      </c>
      <c r="C788" s="94">
        <v>98.47</v>
      </c>
      <c r="D788" s="97">
        <v>83.85</v>
      </c>
      <c r="E788" s="97">
        <v>133.12</v>
      </c>
      <c r="F788" s="97">
        <v>146</v>
      </c>
      <c r="G788" s="94">
        <v>35.340000000000003</v>
      </c>
      <c r="H788" s="97">
        <v>27.85</v>
      </c>
      <c r="I788" s="97">
        <v>39.43</v>
      </c>
      <c r="J788" s="97">
        <v>44.19</v>
      </c>
      <c r="K788" s="94">
        <v>28.47</v>
      </c>
      <c r="L788" s="94">
        <v>27.02</v>
      </c>
      <c r="M788" s="94">
        <v>41.96</v>
      </c>
      <c r="N788" s="97">
        <v>44.36</v>
      </c>
      <c r="O788" s="94">
        <v>4.3600000000000003</v>
      </c>
      <c r="P788" s="94">
        <v>3.68</v>
      </c>
      <c r="Q788" s="94">
        <v>6.95</v>
      </c>
      <c r="R788" s="97">
        <v>8.2100000000000009</v>
      </c>
      <c r="W788" s="93"/>
    </row>
    <row r="789" spans="1:23" x14ac:dyDescent="0.2">
      <c r="A789" s="94"/>
      <c r="B789" s="94" t="s">
        <v>228</v>
      </c>
      <c r="C789" s="94">
        <v>113.77</v>
      </c>
      <c r="D789" s="97">
        <v>87.2</v>
      </c>
      <c r="E789" s="97">
        <v>134.46</v>
      </c>
      <c r="F789" s="97">
        <v>169.2</v>
      </c>
      <c r="G789" s="94">
        <v>37.36</v>
      </c>
      <c r="H789" s="97">
        <v>27.33</v>
      </c>
      <c r="I789" s="97">
        <v>38.53</v>
      </c>
      <c r="J789" s="97">
        <v>48.67</v>
      </c>
      <c r="K789" s="94">
        <v>36.17</v>
      </c>
      <c r="L789" s="94">
        <v>29.99</v>
      </c>
      <c r="M789" s="94">
        <v>45.48</v>
      </c>
      <c r="N789" s="97">
        <v>55.39</v>
      </c>
      <c r="O789" s="94">
        <v>4.5599999999999996</v>
      </c>
      <c r="P789" s="94">
        <v>4.62</v>
      </c>
      <c r="Q789" s="94">
        <v>7.59</v>
      </c>
      <c r="R789" s="97">
        <v>10.17</v>
      </c>
      <c r="W789" s="93"/>
    </row>
    <row r="790" spans="1:23" x14ac:dyDescent="0.2">
      <c r="A790" s="94"/>
      <c r="B790" s="94" t="s">
        <v>229</v>
      </c>
      <c r="C790" s="94">
        <v>117.25</v>
      </c>
      <c r="D790" s="97">
        <v>106.58</v>
      </c>
      <c r="E790" s="97">
        <v>144.85</v>
      </c>
      <c r="F790" s="97">
        <v>166.69</v>
      </c>
      <c r="G790" s="94">
        <v>39.81</v>
      </c>
      <c r="H790" s="97">
        <v>34.92</v>
      </c>
      <c r="I790" s="97">
        <v>45.19</v>
      </c>
      <c r="J790" s="97">
        <v>51.26</v>
      </c>
      <c r="K790" s="94">
        <v>33.76</v>
      </c>
      <c r="L790" s="94">
        <v>35.35</v>
      </c>
      <c r="M790" s="94">
        <v>46.66</v>
      </c>
      <c r="N790" s="97">
        <v>52.04</v>
      </c>
      <c r="O790" s="94">
        <v>5.36</v>
      </c>
      <c r="P790" s="94">
        <v>4.8899999999999997</v>
      </c>
      <c r="Q790" s="94">
        <v>7.21</v>
      </c>
      <c r="R790" s="97">
        <v>9.08</v>
      </c>
      <c r="W790" s="93"/>
    </row>
    <row r="791" spans="1:23" x14ac:dyDescent="0.2">
      <c r="A791" s="94"/>
      <c r="B791" s="94" t="s">
        <v>230</v>
      </c>
      <c r="C791" s="94">
        <v>112.79</v>
      </c>
      <c r="D791" s="97">
        <v>96.05</v>
      </c>
      <c r="E791" s="97">
        <v>131.66</v>
      </c>
      <c r="F791" s="97">
        <v>149.07</v>
      </c>
      <c r="G791" s="94">
        <v>35.89</v>
      </c>
      <c r="H791" s="97">
        <v>31.39</v>
      </c>
      <c r="I791" s="97">
        <v>37.549999999999997</v>
      </c>
      <c r="J791" s="97">
        <v>45.45</v>
      </c>
      <c r="K791" s="94">
        <v>33.450000000000003</v>
      </c>
      <c r="L791" s="94">
        <v>34.42</v>
      </c>
      <c r="M791" s="94">
        <v>43.6</v>
      </c>
      <c r="N791" s="97">
        <v>47.51</v>
      </c>
      <c r="O791" s="94">
        <v>3.94</v>
      </c>
      <c r="P791" s="94">
        <v>5.13</v>
      </c>
      <c r="Q791" s="94">
        <v>6.59</v>
      </c>
      <c r="R791" s="97">
        <v>7.71</v>
      </c>
      <c r="W791" s="93"/>
    </row>
    <row r="792" spans="1:23" x14ac:dyDescent="0.2">
      <c r="A792" s="94"/>
      <c r="B792" s="94" t="s">
        <v>231</v>
      </c>
      <c r="C792" s="94">
        <v>117.7</v>
      </c>
      <c r="D792" s="97">
        <v>118.51</v>
      </c>
      <c r="E792" s="97">
        <v>147.66999999999999</v>
      </c>
      <c r="F792" s="97">
        <v>188.57</v>
      </c>
      <c r="G792" s="94">
        <v>39.5</v>
      </c>
      <c r="H792" s="97">
        <v>36.82</v>
      </c>
      <c r="I792" s="97">
        <v>48.46</v>
      </c>
      <c r="J792" s="97">
        <v>59.95</v>
      </c>
      <c r="K792" s="94">
        <v>34.64</v>
      </c>
      <c r="L792" s="94">
        <v>40.19</v>
      </c>
      <c r="M792" s="94">
        <v>44.34</v>
      </c>
      <c r="N792" s="97">
        <v>53.42</v>
      </c>
      <c r="O792" s="94">
        <v>4.8099999999999996</v>
      </c>
      <c r="P792" s="94">
        <v>5.6</v>
      </c>
      <c r="Q792" s="94">
        <v>6.21</v>
      </c>
      <c r="R792" s="97">
        <v>8.83</v>
      </c>
      <c r="W792" s="93"/>
    </row>
    <row r="793" spans="1:23" x14ac:dyDescent="0.2">
      <c r="A793" s="94"/>
      <c r="B793" s="94" t="s">
        <v>232</v>
      </c>
      <c r="C793" s="94">
        <v>108.93</v>
      </c>
      <c r="D793" s="97">
        <v>130.52000000000001</v>
      </c>
      <c r="E793" s="97">
        <v>131.66</v>
      </c>
      <c r="F793" s="97">
        <v>172.91</v>
      </c>
      <c r="G793" s="94">
        <v>35.6</v>
      </c>
      <c r="H793" s="97">
        <v>41.51</v>
      </c>
      <c r="I793" s="97">
        <v>38.97</v>
      </c>
      <c r="J793" s="97">
        <v>57.31</v>
      </c>
      <c r="K793" s="94">
        <v>33.950000000000003</v>
      </c>
      <c r="L793" s="94">
        <v>41.87</v>
      </c>
      <c r="M793" s="94">
        <v>41.87</v>
      </c>
      <c r="N793" s="97">
        <v>47.9</v>
      </c>
      <c r="O793" s="94">
        <v>4.5999999999999996</v>
      </c>
      <c r="P793" s="94">
        <v>5.9</v>
      </c>
      <c r="Q793" s="94">
        <v>6.76</v>
      </c>
      <c r="R793" s="97">
        <v>7.71</v>
      </c>
      <c r="W793" s="93"/>
    </row>
    <row r="794" spans="1:23" x14ac:dyDescent="0.2">
      <c r="A794" s="94"/>
      <c r="B794" s="94" t="s">
        <v>233</v>
      </c>
      <c r="C794" s="94">
        <v>130.91999999999999</v>
      </c>
      <c r="D794" s="97">
        <v>133.6</v>
      </c>
      <c r="E794" s="97">
        <v>140.79</v>
      </c>
      <c r="F794" s="97">
        <v>153.24</v>
      </c>
      <c r="G794" s="94">
        <v>45.97</v>
      </c>
      <c r="H794" s="97">
        <v>44.07</v>
      </c>
      <c r="I794" s="97">
        <v>43.46</v>
      </c>
      <c r="J794" s="97">
        <v>50.26</v>
      </c>
      <c r="K794" s="94">
        <v>39.07</v>
      </c>
      <c r="L794" s="94">
        <v>39.299999999999997</v>
      </c>
      <c r="M794" s="94">
        <v>41.27</v>
      </c>
      <c r="N794" s="97">
        <v>43.65</v>
      </c>
      <c r="O794" s="94">
        <v>6.15</v>
      </c>
      <c r="P794" s="94">
        <v>5.69</v>
      </c>
      <c r="Q794" s="94">
        <v>7.87</v>
      </c>
      <c r="R794" s="97">
        <v>7.66</v>
      </c>
      <c r="W794" s="93"/>
    </row>
    <row r="795" spans="1:23" x14ac:dyDescent="0.2">
      <c r="A795" s="94"/>
      <c r="B795" s="94" t="s">
        <v>234</v>
      </c>
      <c r="C795" s="94">
        <v>105.84</v>
      </c>
      <c r="D795" s="97">
        <v>126.6</v>
      </c>
      <c r="E795" s="97">
        <v>152.47999999999999</v>
      </c>
      <c r="F795" s="97">
        <v>152.97999999999999</v>
      </c>
      <c r="G795" s="94">
        <v>40.25</v>
      </c>
      <c r="H795" s="97">
        <v>45.8</v>
      </c>
      <c r="I795" s="97">
        <v>57.86</v>
      </c>
      <c r="J795" s="97">
        <v>53.61</v>
      </c>
      <c r="K795" s="94">
        <v>28.92</v>
      </c>
      <c r="L795" s="94">
        <v>34.07</v>
      </c>
      <c r="M795" s="94">
        <v>35.89</v>
      </c>
      <c r="N795" s="97">
        <v>38.07</v>
      </c>
      <c r="O795" s="94">
        <v>3.82</v>
      </c>
      <c r="P795" s="94">
        <v>5.5</v>
      </c>
      <c r="Q795" s="94">
        <v>5.57</v>
      </c>
      <c r="R795" s="97">
        <v>7.66</v>
      </c>
      <c r="W795" s="93"/>
    </row>
    <row r="796" spans="1:23" x14ac:dyDescent="0.2">
      <c r="A796" s="94"/>
      <c r="B796" s="94" t="s">
        <v>235</v>
      </c>
      <c r="C796" s="94">
        <v>109.95</v>
      </c>
      <c r="D796" s="97">
        <v>131.34</v>
      </c>
      <c r="E796" s="97">
        <v>151.91999999999999</v>
      </c>
      <c r="F796" s="97"/>
      <c r="G796" s="94">
        <v>41.89</v>
      </c>
      <c r="H796" s="97">
        <v>52.45</v>
      </c>
      <c r="I796" s="97">
        <v>51.48</v>
      </c>
      <c r="J796" s="97"/>
      <c r="K796" s="94">
        <v>31.45</v>
      </c>
      <c r="L796" s="94">
        <v>30.12</v>
      </c>
      <c r="M796" s="94">
        <v>38.33</v>
      </c>
      <c r="N796" s="97"/>
      <c r="O796" s="94">
        <v>4.67</v>
      </c>
      <c r="P796" s="94">
        <v>5.08</v>
      </c>
      <c r="Q796" s="94">
        <v>6.17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0.35</v>
      </c>
      <c r="D801" s="97">
        <v>0.28999999999999998</v>
      </c>
      <c r="E801" s="97">
        <v>0.31</v>
      </c>
      <c r="F801" s="97">
        <v>0.24</v>
      </c>
      <c r="G801" s="94">
        <v>10.65</v>
      </c>
      <c r="H801" s="97">
        <v>9.61</v>
      </c>
      <c r="I801" s="97">
        <v>10.79</v>
      </c>
      <c r="J801" s="97">
        <v>14.11</v>
      </c>
      <c r="K801" s="94">
        <v>2.2999999999999998</v>
      </c>
      <c r="L801" s="94">
        <v>3.34</v>
      </c>
      <c r="M801" s="94">
        <v>3.01</v>
      </c>
      <c r="N801" s="97">
        <v>2.94</v>
      </c>
      <c r="O801" s="94">
        <v>17.170000000000002</v>
      </c>
      <c r="P801" s="94">
        <v>18.809999999999999</v>
      </c>
      <c r="Q801" s="94">
        <v>26.5</v>
      </c>
      <c r="R801" s="97">
        <v>33.35</v>
      </c>
    </row>
    <row r="802" spans="1:18" x14ac:dyDescent="0.2">
      <c r="A802" s="94"/>
      <c r="B802" s="94" t="s">
        <v>225</v>
      </c>
      <c r="C802" s="94">
        <v>0.35</v>
      </c>
      <c r="D802" s="97">
        <v>0.19</v>
      </c>
      <c r="E802" s="97">
        <v>0.28000000000000003</v>
      </c>
      <c r="F802" s="97">
        <v>0.36</v>
      </c>
      <c r="G802" s="94">
        <v>9.06</v>
      </c>
      <c r="H802" s="97">
        <v>12.1</v>
      </c>
      <c r="I802" s="97">
        <v>10.79</v>
      </c>
      <c r="J802" s="97">
        <v>11.38</v>
      </c>
      <c r="K802" s="94">
        <v>3.01</v>
      </c>
      <c r="L802" s="94">
        <v>2.84</v>
      </c>
      <c r="M802" s="94">
        <v>3.08</v>
      </c>
      <c r="N802" s="97">
        <v>3.01</v>
      </c>
      <c r="O802" s="94">
        <v>17.29</v>
      </c>
      <c r="P802" s="94">
        <v>24.25</v>
      </c>
      <c r="Q802" s="94">
        <v>25.93</v>
      </c>
      <c r="R802" s="97">
        <v>28.52</v>
      </c>
    </row>
    <row r="803" spans="1:18" x14ac:dyDescent="0.2">
      <c r="A803" s="94"/>
      <c r="B803" s="94" t="s">
        <v>226</v>
      </c>
      <c r="C803" s="94">
        <v>0.24</v>
      </c>
      <c r="D803" s="97">
        <v>0.48</v>
      </c>
      <c r="E803" s="97">
        <v>0.4</v>
      </c>
      <c r="F803" s="97">
        <v>0.54</v>
      </c>
      <c r="G803" s="94">
        <v>10.39</v>
      </c>
      <c r="H803" s="97">
        <v>9.75</v>
      </c>
      <c r="I803" s="97">
        <v>10.42</v>
      </c>
      <c r="J803" s="97">
        <v>13.19</v>
      </c>
      <c r="K803" s="94">
        <v>2.58</v>
      </c>
      <c r="L803" s="94">
        <v>2.82</v>
      </c>
      <c r="M803" s="94">
        <v>3.75</v>
      </c>
      <c r="N803" s="97">
        <v>3.63</v>
      </c>
      <c r="O803" s="94">
        <v>18.760000000000002</v>
      </c>
      <c r="P803" s="94">
        <v>18.13</v>
      </c>
      <c r="Q803" s="94">
        <v>27.95</v>
      </c>
      <c r="R803" s="97">
        <v>33.869999999999997</v>
      </c>
    </row>
    <row r="804" spans="1:18" x14ac:dyDescent="0.2">
      <c r="A804" s="94"/>
      <c r="B804" s="94" t="s">
        <v>227</v>
      </c>
      <c r="C804" s="94">
        <v>0.36</v>
      </c>
      <c r="D804" s="97">
        <v>0.28999999999999998</v>
      </c>
      <c r="E804" s="97">
        <v>0.48</v>
      </c>
      <c r="F804" s="97">
        <v>0.43</v>
      </c>
      <c r="G804" s="94">
        <v>10.17</v>
      </c>
      <c r="H804" s="97">
        <v>7.61</v>
      </c>
      <c r="I804" s="97">
        <v>11.67</v>
      </c>
      <c r="J804" s="97">
        <v>12.62</v>
      </c>
      <c r="K804" s="94">
        <v>3.25</v>
      </c>
      <c r="L804" s="94">
        <v>2.2799999999999998</v>
      </c>
      <c r="M804" s="94">
        <v>3.58</v>
      </c>
      <c r="N804" s="97">
        <v>3.82</v>
      </c>
      <c r="O804" s="94">
        <v>16.53</v>
      </c>
      <c r="P804" s="94">
        <v>15.11</v>
      </c>
      <c r="Q804" s="94">
        <v>29.04</v>
      </c>
      <c r="R804" s="97">
        <v>32.36</v>
      </c>
    </row>
    <row r="805" spans="1:18" x14ac:dyDescent="0.2">
      <c r="A805" s="94"/>
      <c r="B805" s="94" t="s">
        <v>228</v>
      </c>
      <c r="C805" s="94">
        <v>0.28999999999999998</v>
      </c>
      <c r="D805" s="97">
        <v>0.48</v>
      </c>
      <c r="E805" s="97">
        <v>0.55000000000000004</v>
      </c>
      <c r="F805" s="97">
        <v>0.55000000000000004</v>
      </c>
      <c r="G805" s="94">
        <v>11.5</v>
      </c>
      <c r="H805" s="97">
        <v>6.93</v>
      </c>
      <c r="I805" s="97">
        <v>12.12</v>
      </c>
      <c r="J805" s="97">
        <v>15.71</v>
      </c>
      <c r="K805" s="94">
        <v>3.2</v>
      </c>
      <c r="L805" s="94">
        <v>3.18</v>
      </c>
      <c r="M805" s="94">
        <v>3.89</v>
      </c>
      <c r="N805" s="97">
        <v>4.2699999999999996</v>
      </c>
      <c r="O805" s="94">
        <v>20.69</v>
      </c>
      <c r="P805" s="94">
        <v>14.66</v>
      </c>
      <c r="Q805" s="94">
        <v>26.29</v>
      </c>
      <c r="R805" s="97">
        <v>34.44</v>
      </c>
    </row>
    <row r="806" spans="1:18" x14ac:dyDescent="0.2">
      <c r="A806" s="94"/>
      <c r="B806" s="94" t="s">
        <v>229</v>
      </c>
      <c r="C806" s="94">
        <v>0.36</v>
      </c>
      <c r="D806" s="97">
        <v>0.35</v>
      </c>
      <c r="E806" s="97">
        <v>0.4</v>
      </c>
      <c r="F806" s="97">
        <v>0.62</v>
      </c>
      <c r="G806" s="94">
        <v>12.1</v>
      </c>
      <c r="H806" s="97">
        <v>9.75</v>
      </c>
      <c r="I806" s="97">
        <v>12.1</v>
      </c>
      <c r="J806" s="97">
        <v>15.14</v>
      </c>
      <c r="K806" s="94">
        <v>3.46</v>
      </c>
      <c r="L806" s="94">
        <v>3.2</v>
      </c>
      <c r="M806" s="94">
        <v>4.17</v>
      </c>
      <c r="N806" s="97">
        <v>4.25</v>
      </c>
      <c r="O806" s="94">
        <v>22.39</v>
      </c>
      <c r="P806" s="94">
        <v>18.12</v>
      </c>
      <c r="Q806" s="94">
        <v>29.13</v>
      </c>
      <c r="R806" s="97">
        <v>34.299999999999997</v>
      </c>
    </row>
    <row r="807" spans="1:18" x14ac:dyDescent="0.2">
      <c r="A807" s="94"/>
      <c r="B807" s="94" t="s">
        <v>230</v>
      </c>
      <c r="C807" s="94">
        <v>0.17</v>
      </c>
      <c r="D807" s="97">
        <v>0.09</v>
      </c>
      <c r="E807" s="97">
        <v>0.43</v>
      </c>
      <c r="F807" s="97">
        <v>0.48</v>
      </c>
      <c r="G807" s="94">
        <v>11.53</v>
      </c>
      <c r="H807" s="97">
        <v>8.25</v>
      </c>
      <c r="I807" s="97">
        <v>11.76</v>
      </c>
      <c r="J807" s="97">
        <v>13.62</v>
      </c>
      <c r="K807" s="94">
        <v>3.28</v>
      </c>
      <c r="L807" s="94">
        <v>3.32</v>
      </c>
      <c r="M807" s="94">
        <v>4.74</v>
      </c>
      <c r="N807" s="97">
        <v>3.87</v>
      </c>
      <c r="O807" s="94">
        <v>24.51</v>
      </c>
      <c r="P807" s="94">
        <v>13.45</v>
      </c>
      <c r="Q807" s="94">
        <v>27</v>
      </c>
      <c r="R807" s="97">
        <v>30.43</v>
      </c>
    </row>
    <row r="808" spans="1:18" x14ac:dyDescent="0.2">
      <c r="A808" s="94"/>
      <c r="B808" s="94" t="s">
        <v>231</v>
      </c>
      <c r="C808" s="94">
        <v>0.28999999999999998</v>
      </c>
      <c r="D808" s="97">
        <v>0.36</v>
      </c>
      <c r="E808" s="97">
        <v>0.35</v>
      </c>
      <c r="F808" s="97">
        <v>0.54</v>
      </c>
      <c r="G808" s="94">
        <v>13.03</v>
      </c>
      <c r="H808" s="97">
        <v>10.41</v>
      </c>
      <c r="I808" s="97">
        <v>14.3</v>
      </c>
      <c r="J808" s="97">
        <v>18.809999999999999</v>
      </c>
      <c r="K808" s="94">
        <v>3.79</v>
      </c>
      <c r="L808" s="94">
        <v>3.34</v>
      </c>
      <c r="M808" s="94">
        <v>4.24</v>
      </c>
      <c r="N808" s="97">
        <v>5.2</v>
      </c>
      <c r="O808" s="94">
        <v>21.63</v>
      </c>
      <c r="P808" s="94">
        <v>21.78</v>
      </c>
      <c r="Q808" s="94">
        <v>29.79</v>
      </c>
      <c r="R808" s="97">
        <v>41.82</v>
      </c>
    </row>
    <row r="809" spans="1:18" x14ac:dyDescent="0.2">
      <c r="A809" s="94"/>
      <c r="B809" s="94" t="s">
        <v>232</v>
      </c>
      <c r="C809" s="94">
        <v>0.36</v>
      </c>
      <c r="D809" s="97">
        <v>0.47</v>
      </c>
      <c r="E809" s="97">
        <v>0.19</v>
      </c>
      <c r="F809" s="97">
        <v>0.69</v>
      </c>
      <c r="G809" s="94">
        <v>11.1</v>
      </c>
      <c r="H809" s="97">
        <v>10.96</v>
      </c>
      <c r="I809" s="97">
        <v>12.83</v>
      </c>
      <c r="J809" s="97">
        <v>17.149999999999999</v>
      </c>
      <c r="K809" s="94">
        <v>2.73</v>
      </c>
      <c r="L809" s="94">
        <v>3.91</v>
      </c>
      <c r="M809" s="94">
        <v>4.01</v>
      </c>
      <c r="N809" s="97">
        <v>4.22</v>
      </c>
      <c r="O809" s="94">
        <v>20.59</v>
      </c>
      <c r="P809" s="94">
        <v>25.91</v>
      </c>
      <c r="Q809" s="94">
        <v>27.04</v>
      </c>
      <c r="R809" s="97">
        <v>37.93</v>
      </c>
    </row>
    <row r="810" spans="1:18" x14ac:dyDescent="0.2">
      <c r="A810" s="94"/>
      <c r="B810" s="94" t="s">
        <v>233</v>
      </c>
      <c r="C810" s="94">
        <v>0.41</v>
      </c>
      <c r="D810" s="97">
        <v>0.36</v>
      </c>
      <c r="E810" s="97">
        <v>0.26</v>
      </c>
      <c r="F810" s="97">
        <v>0.47</v>
      </c>
      <c r="G810" s="94">
        <v>12.41</v>
      </c>
      <c r="H810" s="97">
        <v>11.91</v>
      </c>
      <c r="I810" s="97">
        <v>13.09</v>
      </c>
      <c r="J810" s="97">
        <v>13.92</v>
      </c>
      <c r="K810" s="94">
        <v>3.27</v>
      </c>
      <c r="L810" s="94">
        <v>3.68</v>
      </c>
      <c r="M810" s="94">
        <v>3.99</v>
      </c>
      <c r="N810" s="97">
        <v>3.84</v>
      </c>
      <c r="O810" s="94">
        <v>23.63</v>
      </c>
      <c r="P810" s="94">
        <v>28.59</v>
      </c>
      <c r="Q810" s="94">
        <v>30.86</v>
      </c>
      <c r="R810" s="97">
        <v>33.450000000000003</v>
      </c>
    </row>
    <row r="811" spans="1:18" x14ac:dyDescent="0.2">
      <c r="A811" s="94"/>
      <c r="B811" s="94" t="s">
        <v>234</v>
      </c>
      <c r="C811" s="94">
        <v>0.28999999999999998</v>
      </c>
      <c r="D811" s="97">
        <v>0.24</v>
      </c>
      <c r="E811" s="97">
        <v>0.33</v>
      </c>
      <c r="F811" s="97">
        <v>0.47</v>
      </c>
      <c r="G811" s="94">
        <v>9.49</v>
      </c>
      <c r="H811" s="97">
        <v>11.69</v>
      </c>
      <c r="I811" s="97">
        <v>15.06</v>
      </c>
      <c r="J811" s="97">
        <v>13.24</v>
      </c>
      <c r="K811" s="94">
        <v>2.99</v>
      </c>
      <c r="L811" s="94">
        <v>2.75</v>
      </c>
      <c r="M811" s="94">
        <v>3.46</v>
      </c>
      <c r="N811" s="97">
        <v>3.77</v>
      </c>
      <c r="O811" s="94">
        <v>20.07</v>
      </c>
      <c r="P811" s="94">
        <v>26.55</v>
      </c>
      <c r="Q811" s="94">
        <v>34.32</v>
      </c>
      <c r="R811" s="97">
        <v>36.17</v>
      </c>
    </row>
    <row r="812" spans="1:18" x14ac:dyDescent="0.2">
      <c r="A812" s="94"/>
      <c r="B812" s="94" t="s">
        <v>235</v>
      </c>
      <c r="C812" s="94">
        <v>0.21</v>
      </c>
      <c r="D812" s="97">
        <v>0.22</v>
      </c>
      <c r="E812" s="97">
        <v>0.28000000000000003</v>
      </c>
      <c r="F812" s="97"/>
      <c r="G812" s="94">
        <v>9.49</v>
      </c>
      <c r="H812" s="97">
        <v>12.05</v>
      </c>
      <c r="I812" s="97">
        <v>15.8</v>
      </c>
      <c r="J812" s="97"/>
      <c r="K812" s="94">
        <v>2.99</v>
      </c>
      <c r="L812" s="94">
        <v>3.46</v>
      </c>
      <c r="M812" s="94">
        <v>3.96</v>
      </c>
      <c r="N812" s="97"/>
      <c r="O812" s="94">
        <v>19.260000000000002</v>
      </c>
      <c r="P812" s="94">
        <v>27.95</v>
      </c>
      <c r="Q812" s="94">
        <v>35.909999999999997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4393112</v>
      </c>
      <c r="D818" s="101">
        <v>1338347</v>
      </c>
      <c r="E818" s="101">
        <v>2447061</v>
      </c>
      <c r="F818" s="101">
        <v>1635685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4393550</v>
      </c>
      <c r="D819" s="101">
        <v>1334388</v>
      </c>
      <c r="E819" s="101">
        <v>2427424</v>
      </c>
      <c r="F819" s="101">
        <v>1648648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4367386</v>
      </c>
      <c r="D820" s="101">
        <v>1324113</v>
      </c>
      <c r="E820" s="101">
        <v>2415787</v>
      </c>
      <c r="F820" s="101">
        <v>1607142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4387383</v>
      </c>
      <c r="D821" s="101">
        <v>1326344</v>
      </c>
      <c r="E821" s="101">
        <v>2426977</v>
      </c>
      <c r="F821" s="101">
        <v>1618352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4376599</v>
      </c>
      <c r="D822" s="101">
        <v>1322275</v>
      </c>
      <c r="E822" s="101">
        <v>2423923</v>
      </c>
      <c r="F822" s="101">
        <v>1618432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4469459</v>
      </c>
      <c r="D823" s="101">
        <v>1328558</v>
      </c>
      <c r="E823" s="101">
        <v>2635049</v>
      </c>
      <c r="F823" s="101">
        <v>1643404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4320569</v>
      </c>
      <c r="D824" s="101">
        <v>1321946</v>
      </c>
      <c r="E824" s="101">
        <v>2514980</v>
      </c>
      <c r="F824" s="101">
        <v>1644375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4341289</v>
      </c>
      <c r="D825" s="101">
        <v>1334315</v>
      </c>
      <c r="E825" s="101">
        <v>2521555</v>
      </c>
      <c r="F825" s="101">
        <v>1667951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4327656</v>
      </c>
      <c r="D826" s="101">
        <v>1324051</v>
      </c>
      <c r="E826" s="101">
        <v>2507678</v>
      </c>
      <c r="F826" s="101">
        <v>1666328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4310790</v>
      </c>
      <c r="D827" s="101">
        <v>1331419</v>
      </c>
      <c r="E827" s="101">
        <v>2489415</v>
      </c>
      <c r="F827" s="101">
        <v>1656974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4314771</v>
      </c>
      <c r="D828" s="101">
        <v>1331009</v>
      </c>
      <c r="E828" s="101">
        <v>2494641</v>
      </c>
      <c r="F828" s="101">
        <v>1659011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4329376</v>
      </c>
      <c r="D829" s="101">
        <v>1345727</v>
      </c>
      <c r="E829" s="101">
        <v>2520051</v>
      </c>
      <c r="F829" s="101">
        <v>1662661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4343321</v>
      </c>
      <c r="D830" s="101">
        <v>1358873</v>
      </c>
      <c r="E830" s="101">
        <v>2524940</v>
      </c>
      <c r="F830" s="101">
        <v>1684379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8795684</v>
      </c>
      <c r="D836" s="101">
        <v>2799067</v>
      </c>
      <c r="E836" s="101">
        <v>2883538</v>
      </c>
      <c r="F836" s="101">
        <v>2328240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8802155</v>
      </c>
      <c r="D837" s="101">
        <v>2804579</v>
      </c>
      <c r="E837" s="101">
        <v>2851308</v>
      </c>
      <c r="F837" s="101">
        <v>2355531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8727886</v>
      </c>
      <c r="D838" s="101">
        <v>2836560</v>
      </c>
      <c r="E838" s="101">
        <v>2825056</v>
      </c>
      <c r="F838" s="101">
        <v>2277471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8867653</v>
      </c>
      <c r="D839" s="101">
        <v>2936255</v>
      </c>
      <c r="E839" s="101">
        <v>2835427</v>
      </c>
      <c r="F839" s="101">
        <v>2300735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8923755</v>
      </c>
      <c r="D840" s="101">
        <v>2988012</v>
      </c>
      <c r="E840" s="101">
        <v>2832192</v>
      </c>
      <c r="F840" s="101">
        <v>2309895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9401939</v>
      </c>
      <c r="D841" s="101">
        <v>3070016</v>
      </c>
      <c r="E841" s="101">
        <v>3171662</v>
      </c>
      <c r="F841" s="101">
        <v>2368531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9475872</v>
      </c>
      <c r="D842" s="101">
        <v>3145410</v>
      </c>
      <c r="E842" s="101">
        <v>3164905</v>
      </c>
      <c r="F842" s="101">
        <v>2384486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9632675</v>
      </c>
      <c r="D843" s="101">
        <v>3211415</v>
      </c>
      <c r="E843" s="101">
        <v>3200836</v>
      </c>
      <c r="F843" s="101">
        <v>2437424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9634398</v>
      </c>
      <c r="D844" s="101">
        <v>3237302</v>
      </c>
      <c r="E844" s="101">
        <v>3175265</v>
      </c>
      <c r="F844" s="101">
        <v>2440943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9658400</v>
      </c>
      <c r="D845" s="101">
        <v>3295338</v>
      </c>
      <c r="E845" s="101">
        <v>3157032</v>
      </c>
      <c r="F845" s="101">
        <v>2421455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9530348</v>
      </c>
      <c r="D846" s="101">
        <v>3190201</v>
      </c>
      <c r="E846" s="101">
        <v>3168403</v>
      </c>
      <c r="F846" s="101">
        <v>2391458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9650501</v>
      </c>
      <c r="D847" s="101">
        <v>3245461</v>
      </c>
      <c r="E847" s="101">
        <v>3220310</v>
      </c>
      <c r="F847" s="101">
        <v>2404667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9746136</v>
      </c>
      <c r="D848" s="101">
        <v>3280297</v>
      </c>
      <c r="E848" s="101">
        <v>3242485</v>
      </c>
      <c r="F848" s="101">
        <v>2446886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310013620661</v>
      </c>
      <c r="D854" s="102">
        <v>51814902844</v>
      </c>
      <c r="E854" s="102">
        <v>7899977446</v>
      </c>
      <c r="F854" s="102">
        <v>16129513006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316465884397</v>
      </c>
      <c r="D855" s="102">
        <v>51361736665</v>
      </c>
      <c r="E855" s="102">
        <v>7883025151</v>
      </c>
      <c r="F855" s="102">
        <v>17348686603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314040264126</v>
      </c>
      <c r="D856" s="102">
        <v>51328232232</v>
      </c>
      <c r="E856" s="102">
        <v>7297722506</v>
      </c>
      <c r="F856" s="102">
        <v>16014192101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320206734922</v>
      </c>
      <c r="D857" s="102">
        <v>51281529388</v>
      </c>
      <c r="E857" s="102">
        <v>7703159362</v>
      </c>
      <c r="F857" s="102">
        <v>15585858954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321069416935</v>
      </c>
      <c r="D858" s="102">
        <v>51319037772</v>
      </c>
      <c r="E858" s="102">
        <v>7599806407</v>
      </c>
      <c r="F858" s="102">
        <v>15556783117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322833211485</v>
      </c>
      <c r="D859" s="102">
        <v>51904633732</v>
      </c>
      <c r="E859" s="102">
        <v>7490143967</v>
      </c>
      <c r="F859" s="102">
        <v>15994137251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319929418357</v>
      </c>
      <c r="D860" s="102">
        <v>51816937685</v>
      </c>
      <c r="E860" s="102">
        <v>7324888086</v>
      </c>
      <c r="F860" s="102">
        <v>15355208935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322600779278</v>
      </c>
      <c r="D861" s="102">
        <v>53528576078</v>
      </c>
      <c r="E861" s="102">
        <v>7368631713</v>
      </c>
      <c r="F861" s="102">
        <v>16296983670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320601629552</v>
      </c>
      <c r="D862" s="102">
        <v>51191346345</v>
      </c>
      <c r="E862" s="102">
        <v>7112809872</v>
      </c>
      <c r="F862" s="102">
        <v>16380833207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319358947292</v>
      </c>
      <c r="D863" s="102">
        <v>51452567520</v>
      </c>
      <c r="E863" s="102">
        <v>7017933882</v>
      </c>
      <c r="F863" s="102">
        <v>15008092130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320754999033</v>
      </c>
      <c r="D864" s="102">
        <v>50949213407</v>
      </c>
      <c r="E864" s="102">
        <v>7164121570</v>
      </c>
      <c r="F864" s="102">
        <v>15554730160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323232091018</v>
      </c>
      <c r="D865" s="102">
        <v>51151831305</v>
      </c>
      <c r="E865" s="102">
        <v>9204764470</v>
      </c>
      <c r="F865" s="102">
        <v>15438239091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326300053910</v>
      </c>
      <c r="D866" s="102">
        <v>52709203135</v>
      </c>
      <c r="E866" s="102">
        <v>10206925849</v>
      </c>
      <c r="F866" s="102">
        <v>15696873555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35246</v>
      </c>
      <c r="D872" s="102">
        <v>18511</v>
      </c>
      <c r="E872" s="102">
        <v>2740</v>
      </c>
      <c r="F872" s="102">
        <v>6928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35953</v>
      </c>
      <c r="D873" s="102">
        <v>18314</v>
      </c>
      <c r="E873" s="102">
        <v>2765</v>
      </c>
      <c r="F873" s="102">
        <v>7365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35981</v>
      </c>
      <c r="D874" s="102">
        <v>18095</v>
      </c>
      <c r="E874" s="102">
        <v>2583</v>
      </c>
      <c r="F874" s="102">
        <v>7032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36110</v>
      </c>
      <c r="D875" s="102">
        <v>17465</v>
      </c>
      <c r="E875" s="102">
        <v>2717</v>
      </c>
      <c r="F875" s="102">
        <v>6774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35979</v>
      </c>
      <c r="D876" s="102">
        <v>17175</v>
      </c>
      <c r="E876" s="102">
        <v>2683</v>
      </c>
      <c r="F876" s="102">
        <v>6735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34337</v>
      </c>
      <c r="D877" s="102">
        <v>16907</v>
      </c>
      <c r="E877" s="102">
        <v>2362</v>
      </c>
      <c r="F877" s="102">
        <v>6753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33763</v>
      </c>
      <c r="D878" s="102">
        <v>16474</v>
      </c>
      <c r="E878" s="102">
        <v>2314</v>
      </c>
      <c r="F878" s="102">
        <v>6440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33490</v>
      </c>
      <c r="D879" s="102">
        <v>16668</v>
      </c>
      <c r="E879" s="102">
        <v>2302</v>
      </c>
      <c r="F879" s="102">
        <v>6686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33277</v>
      </c>
      <c r="D880" s="102">
        <v>15813</v>
      </c>
      <c r="E880" s="102">
        <v>2240</v>
      </c>
      <c r="F880" s="102">
        <v>6711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33065</v>
      </c>
      <c r="D881" s="102">
        <v>15614</v>
      </c>
      <c r="E881" s="102">
        <v>2223</v>
      </c>
      <c r="F881" s="102">
        <v>6198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33656</v>
      </c>
      <c r="D882" s="102">
        <v>15971</v>
      </c>
      <c r="E882" s="102">
        <v>2261</v>
      </c>
      <c r="F882" s="102">
        <v>6504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33494</v>
      </c>
      <c r="D883" s="102">
        <v>15761</v>
      </c>
      <c r="E883" s="102">
        <v>2858</v>
      </c>
      <c r="F883" s="102">
        <v>6420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33480</v>
      </c>
      <c r="D884" s="102">
        <v>16068</v>
      </c>
      <c r="E884" s="102">
        <v>3148</v>
      </c>
      <c r="F884" s="102">
        <v>6415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1.38E-2</v>
      </c>
      <c r="D890" s="103">
        <v>5.1000000000000004E-3</v>
      </c>
      <c r="E890" s="103">
        <v>8.3999999999999995E-3</v>
      </c>
      <c r="F890" s="103">
        <v>4.5999999999999999E-3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1.32E-2</v>
      </c>
      <c r="D891" s="103">
        <v>5.1000000000000004E-3</v>
      </c>
      <c r="E891" s="103">
        <v>7.7999999999999996E-3</v>
      </c>
      <c r="F891" s="103">
        <v>4.5999999999999999E-3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1.34E-2</v>
      </c>
      <c r="D892" s="103">
        <v>5.1000000000000004E-3</v>
      </c>
      <c r="E892" s="103">
        <v>7.7999999999999996E-3</v>
      </c>
      <c r="F892" s="103">
        <v>4.4000000000000003E-3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1.23E-2</v>
      </c>
      <c r="D893" s="103">
        <v>5.3E-3</v>
      </c>
      <c r="E893" s="103">
        <v>6.1999999999999998E-3</v>
      </c>
      <c r="F893" s="103">
        <v>4.4999999999999997E-3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1.2699999999999999E-2</v>
      </c>
      <c r="D894" s="103">
        <v>5.3E-3</v>
      </c>
      <c r="E894" s="103">
        <v>6.4000000000000003E-3</v>
      </c>
      <c r="F894" s="103">
        <v>4.5999999999999999E-3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1.41E-2</v>
      </c>
      <c r="D895" s="103">
        <v>5.1999999999999998E-3</v>
      </c>
      <c r="E895" s="103">
        <v>8.9999999999999993E-3</v>
      </c>
      <c r="F895" s="103">
        <v>4.7999999999999996E-3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1.4200000000000001E-2</v>
      </c>
      <c r="D896" s="103">
        <v>5.1000000000000004E-3</v>
      </c>
      <c r="E896" s="103">
        <v>8.6E-3</v>
      </c>
      <c r="F896" s="103">
        <v>5.0000000000000001E-3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1.38E-2</v>
      </c>
      <c r="D897" s="103">
        <v>5.4000000000000003E-3</v>
      </c>
      <c r="E897" s="103">
        <v>8.3999999999999995E-3</v>
      </c>
      <c r="F897" s="103">
        <v>5.0000000000000001E-3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2.0199999999999999E-2</v>
      </c>
      <c r="D898" s="103">
        <v>5.4000000000000003E-3</v>
      </c>
      <c r="E898" s="103">
        <v>1.54E-2</v>
      </c>
      <c r="F898" s="103">
        <v>5.1999999999999998E-3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1.2800000000000001E-2</v>
      </c>
      <c r="D899" s="103">
        <v>5.5999999999999999E-3</v>
      </c>
      <c r="E899" s="103">
        <v>6.6E-3</v>
      </c>
      <c r="F899" s="103">
        <v>5.1999999999999998E-3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1.77E-2</v>
      </c>
      <c r="D900" s="103">
        <v>5.7000000000000002E-3</v>
      </c>
      <c r="E900" s="103">
        <v>1.2699999999999999E-2</v>
      </c>
      <c r="F900" s="103">
        <v>5.4000000000000003E-3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1.54E-2</v>
      </c>
      <c r="D901" s="103">
        <v>5.7000000000000002E-3</v>
      </c>
      <c r="E901" s="103">
        <v>1.06E-2</v>
      </c>
      <c r="F901" s="103">
        <v>5.4000000000000003E-3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1.23E-2</v>
      </c>
      <c r="D902" s="103">
        <v>5.7000000000000002E-3</v>
      </c>
      <c r="E902" s="103">
        <v>6.4000000000000003E-3</v>
      </c>
      <c r="F902" s="103">
        <v>5.1999999999999998E-3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1.09E-2</v>
      </c>
      <c r="D908" s="103">
        <v>4.1000000000000003E-3</v>
      </c>
      <c r="E908" s="103">
        <v>6.3E-3</v>
      </c>
      <c r="F908" s="103">
        <v>5.4999999999999997E-3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1.0800000000000001E-2</v>
      </c>
      <c r="D909" s="103">
        <v>4.0000000000000001E-3</v>
      </c>
      <c r="E909" s="103">
        <v>5.4999999999999997E-3</v>
      </c>
      <c r="F909" s="103">
        <v>5.3E-3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1.03E-2</v>
      </c>
      <c r="D910" s="103">
        <v>4.1000000000000003E-3</v>
      </c>
      <c r="E910" s="103">
        <v>4.4000000000000003E-3</v>
      </c>
      <c r="F910" s="103">
        <v>5.3E-3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1.03E-2</v>
      </c>
      <c r="D911" s="103">
        <v>4.1999999999999997E-3</v>
      </c>
      <c r="E911" s="103">
        <v>4.3E-3</v>
      </c>
      <c r="F911" s="103">
        <v>5.0000000000000001E-3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1.03E-2</v>
      </c>
      <c r="D912" s="103">
        <v>4.1999999999999997E-3</v>
      </c>
      <c r="E912" s="103">
        <v>4.3E-3</v>
      </c>
      <c r="F912" s="103">
        <v>5.0000000000000001E-3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1.0800000000000001E-2</v>
      </c>
      <c r="D913" s="103">
        <v>4.4999999999999997E-3</v>
      </c>
      <c r="E913" s="103">
        <v>4.5999999999999999E-3</v>
      </c>
      <c r="F913" s="103">
        <v>5.1999999999999998E-3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1.11E-2</v>
      </c>
      <c r="D914" s="103">
        <v>4.7000000000000002E-3</v>
      </c>
      <c r="E914" s="103">
        <v>4.7999999999999996E-3</v>
      </c>
      <c r="F914" s="103">
        <v>5.3E-3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1.1599999999999999E-2</v>
      </c>
      <c r="D915" s="103">
        <v>4.5999999999999999E-3</v>
      </c>
      <c r="E915" s="103">
        <v>5.4000000000000003E-3</v>
      </c>
      <c r="F915" s="103">
        <v>5.5999999999999999E-3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1.2E-2</v>
      </c>
      <c r="D916" s="103">
        <v>4.8999999999999998E-3</v>
      </c>
      <c r="E916" s="103">
        <v>5.1999999999999998E-3</v>
      </c>
      <c r="F916" s="103">
        <v>6.0000000000000001E-3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1.18E-2</v>
      </c>
      <c r="D917" s="103">
        <v>4.8999999999999998E-3</v>
      </c>
      <c r="E917" s="103">
        <v>5.4999999999999997E-3</v>
      </c>
      <c r="F917" s="103">
        <v>5.1999999999999998E-3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1.2800000000000001E-2</v>
      </c>
      <c r="D918" s="103">
        <v>5.1000000000000004E-3</v>
      </c>
      <c r="E918" s="103">
        <v>6.1000000000000004E-3</v>
      </c>
      <c r="F918" s="103">
        <v>6.1000000000000004E-3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1.3299999999999999E-2</v>
      </c>
      <c r="D919" s="103">
        <v>5.0000000000000001E-3</v>
      </c>
      <c r="E919" s="103">
        <v>6.4999999999999997E-3</v>
      </c>
      <c r="F919" s="103">
        <v>6.4999999999999997E-3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1.5800000000000002E-2</v>
      </c>
      <c r="D920" s="103">
        <v>7.1999999999999998E-3</v>
      </c>
      <c r="E920" s="103">
        <v>9.2999999999999992E-3</v>
      </c>
      <c r="F920" s="103">
        <v>6.4000000000000003E-3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8.6E-3</v>
      </c>
      <c r="D926" s="103">
        <v>4.4000000000000003E-3</v>
      </c>
      <c r="E926" s="103">
        <v>3.2000000000000002E-3</v>
      </c>
      <c r="F926" s="103">
        <v>5.4999999999999997E-3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8.6999999999999994E-3</v>
      </c>
      <c r="D927" s="103">
        <v>4.7000000000000002E-3</v>
      </c>
      <c r="E927" s="103">
        <v>4.4000000000000003E-3</v>
      </c>
      <c r="F927" s="103">
        <v>5.5999999999999999E-3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8.6E-3</v>
      </c>
      <c r="D928" s="103">
        <v>4.4999999999999997E-3</v>
      </c>
      <c r="E928" s="103">
        <v>3.0999999999999999E-3</v>
      </c>
      <c r="F928" s="103">
        <v>5.4999999999999997E-3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8.3000000000000001E-3</v>
      </c>
      <c r="D929" s="103">
        <v>4.7000000000000002E-3</v>
      </c>
      <c r="E929" s="103">
        <v>2.8E-3</v>
      </c>
      <c r="F929" s="103">
        <v>5.1999999999999998E-3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8.0999999999999996E-3</v>
      </c>
      <c r="D930" s="103">
        <v>4.3E-3</v>
      </c>
      <c r="E930" s="103">
        <v>2.8E-3</v>
      </c>
      <c r="F930" s="103">
        <v>5.1000000000000004E-3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8.3000000000000001E-3</v>
      </c>
      <c r="D931" s="103">
        <v>4.3E-3</v>
      </c>
      <c r="E931" s="103">
        <v>3.3999999999999998E-3</v>
      </c>
      <c r="F931" s="103">
        <v>5.3E-3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8.6E-3</v>
      </c>
      <c r="D932" s="103">
        <v>4.4000000000000003E-3</v>
      </c>
      <c r="E932" s="103">
        <v>3.3999999999999998E-3</v>
      </c>
      <c r="F932" s="103">
        <v>5.3E-3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8.6999999999999994E-3</v>
      </c>
      <c r="D933" s="103">
        <v>4.5999999999999999E-3</v>
      </c>
      <c r="E933" s="103">
        <v>3.3999999999999998E-3</v>
      </c>
      <c r="F933" s="103">
        <v>5.5999999999999999E-3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8.6999999999999994E-3</v>
      </c>
      <c r="D934" s="103">
        <v>4.5999999999999999E-3</v>
      </c>
      <c r="E934" s="103">
        <v>3.3999999999999998E-3</v>
      </c>
      <c r="F934" s="103">
        <v>5.3E-3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8.6E-3</v>
      </c>
      <c r="D935" s="103">
        <v>4.5999999999999999E-3</v>
      </c>
      <c r="E935" s="103">
        <v>3.0000000000000001E-3</v>
      </c>
      <c r="F935" s="103">
        <v>5.4999999999999997E-3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9.1999999999999998E-3</v>
      </c>
      <c r="D936" s="103">
        <v>4.5999999999999999E-3</v>
      </c>
      <c r="E936" s="103">
        <v>3.8E-3</v>
      </c>
      <c r="F936" s="103">
        <v>5.8999999999999999E-3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9.2999999999999992E-3</v>
      </c>
      <c r="D937" s="103">
        <v>4.7000000000000002E-3</v>
      </c>
      <c r="E937" s="103">
        <v>4.0000000000000001E-3</v>
      </c>
      <c r="F937" s="103">
        <v>6.0000000000000001E-3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8.8000000000000005E-3</v>
      </c>
      <c r="D938" s="103">
        <v>4.5999999999999999E-3</v>
      </c>
      <c r="E938" s="103">
        <v>3.0000000000000001E-3</v>
      </c>
      <c r="F938" s="103">
        <v>6.4000000000000003E-3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5.5999999999999999E-3</v>
      </c>
      <c r="D944" s="103">
        <v>3.0999999999999999E-3</v>
      </c>
      <c r="E944" s="103">
        <v>1.1000000000000001E-3</v>
      </c>
      <c r="F944" s="103">
        <v>4.1000000000000003E-3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5.7000000000000002E-3</v>
      </c>
      <c r="D945" s="103">
        <v>3.0999999999999999E-3</v>
      </c>
      <c r="E945" s="103">
        <v>1.1999999999999999E-3</v>
      </c>
      <c r="F945" s="103">
        <v>4.1999999999999997E-3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6.0000000000000001E-3</v>
      </c>
      <c r="D946" s="103">
        <v>3.2000000000000002E-3</v>
      </c>
      <c r="E946" s="103">
        <v>2.8999999999999998E-3</v>
      </c>
      <c r="F946" s="103">
        <v>4.1000000000000003E-3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5.7999999999999996E-3</v>
      </c>
      <c r="D947" s="103">
        <v>3.0999999999999999E-3</v>
      </c>
      <c r="E947" s="103">
        <v>1.1000000000000001E-3</v>
      </c>
      <c r="F947" s="103">
        <v>4.3E-3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5.5999999999999999E-3</v>
      </c>
      <c r="D948" s="103">
        <v>3.0000000000000001E-3</v>
      </c>
      <c r="E948" s="103">
        <v>8.9999999999999998E-4</v>
      </c>
      <c r="F948" s="103">
        <v>4.1999999999999997E-3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5.3E-3</v>
      </c>
      <c r="D949" s="103">
        <v>3.0000000000000001E-3</v>
      </c>
      <c r="E949" s="103">
        <v>6.9999999999999999E-4</v>
      </c>
      <c r="F949" s="103">
        <v>4.1000000000000003E-3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5.1000000000000004E-3</v>
      </c>
      <c r="D950" s="103">
        <v>2.8999999999999998E-3</v>
      </c>
      <c r="E950" s="103">
        <v>5.9999999999999995E-4</v>
      </c>
      <c r="F950" s="103">
        <v>4.1000000000000003E-3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5.8999999999999999E-3</v>
      </c>
      <c r="D951" s="103">
        <v>3.7000000000000002E-3</v>
      </c>
      <c r="E951" s="103">
        <v>8.0000000000000004E-4</v>
      </c>
      <c r="F951" s="103">
        <v>4.4000000000000003E-3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6.1999999999999998E-3</v>
      </c>
      <c r="D952" s="103">
        <v>4.0000000000000001E-3</v>
      </c>
      <c r="E952" s="103">
        <v>8.9999999999999998E-4</v>
      </c>
      <c r="F952" s="103">
        <v>4.4999999999999997E-3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6.4000000000000003E-3</v>
      </c>
      <c r="D953" s="103">
        <v>4.0000000000000001E-3</v>
      </c>
      <c r="E953" s="103">
        <v>8.9999999999999998E-4</v>
      </c>
      <c r="F953" s="103">
        <v>4.7000000000000002E-3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6.8999999999999999E-3</v>
      </c>
      <c r="D954" s="103">
        <v>4.4000000000000003E-3</v>
      </c>
      <c r="E954" s="103">
        <v>1E-3</v>
      </c>
      <c r="F954" s="103">
        <v>5.0000000000000001E-3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6.7999999999999996E-3</v>
      </c>
      <c r="D955" s="103">
        <v>4.0000000000000001E-3</v>
      </c>
      <c r="E955" s="103">
        <v>1E-3</v>
      </c>
      <c r="F955" s="103">
        <v>5.4000000000000003E-3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6.7999999999999996E-3</v>
      </c>
      <c r="D956" s="103">
        <v>4.1000000000000003E-3</v>
      </c>
      <c r="E956" s="103">
        <v>1E-3</v>
      </c>
      <c r="F956" s="103">
        <v>5.4000000000000003E-3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0.31309999999999999</v>
      </c>
      <c r="D962" s="103">
        <v>0.17230000000000001</v>
      </c>
      <c r="E962" s="103">
        <v>9.8400000000000001E-2</v>
      </c>
      <c r="F962" s="103">
        <v>0.12590000000000001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0.31759999999999999</v>
      </c>
      <c r="D963" s="103">
        <v>0.1651</v>
      </c>
      <c r="E963" s="103">
        <v>0.109</v>
      </c>
      <c r="F963" s="103">
        <v>0.12429999999999999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0.30080000000000001</v>
      </c>
      <c r="D964" s="103">
        <v>0.16220000000000001</v>
      </c>
      <c r="E964" s="103">
        <v>9.2200000000000004E-2</v>
      </c>
      <c r="F964" s="103">
        <v>0.11940000000000001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0.3044</v>
      </c>
      <c r="D965" s="103">
        <v>0.15759999999999999</v>
      </c>
      <c r="E965" s="103">
        <v>0.1036</v>
      </c>
      <c r="F965" s="103">
        <v>0.1168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0.29459999999999997</v>
      </c>
      <c r="D966" s="103">
        <v>0.15820000000000001</v>
      </c>
      <c r="E966" s="103">
        <v>9.1200000000000003E-2</v>
      </c>
      <c r="F966" s="103">
        <v>0.11609999999999999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0.30449999999999999</v>
      </c>
      <c r="D967" s="103">
        <v>0.15859999999999999</v>
      </c>
      <c r="E967" s="103">
        <v>0.10440000000000001</v>
      </c>
      <c r="F967" s="103">
        <v>0.11700000000000001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0.29360000000000003</v>
      </c>
      <c r="D968" s="103">
        <v>0.1583</v>
      </c>
      <c r="E968" s="103">
        <v>9.2700000000000005E-2</v>
      </c>
      <c r="F968" s="103">
        <v>0.11550000000000001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0.30149999999999999</v>
      </c>
      <c r="D969" s="103">
        <v>0.15890000000000001</v>
      </c>
      <c r="E969" s="103">
        <v>0.1014</v>
      </c>
      <c r="F969" s="103">
        <v>0.1163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0.28889999999999999</v>
      </c>
      <c r="D970" s="103">
        <v>0.15540000000000001</v>
      </c>
      <c r="E970" s="103">
        <v>8.8700000000000001E-2</v>
      </c>
      <c r="F970" s="103">
        <v>0.11409999999999999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0.28100000000000003</v>
      </c>
      <c r="D971" s="103">
        <v>0.15629999999999999</v>
      </c>
      <c r="E971" s="103">
        <v>7.6700000000000004E-2</v>
      </c>
      <c r="F971" s="103">
        <v>0.1137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0.2888</v>
      </c>
      <c r="D972" s="103">
        <v>0.1575</v>
      </c>
      <c r="E972" s="103">
        <v>8.6499999999999994E-2</v>
      </c>
      <c r="F972" s="103">
        <v>0.1137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0.29630000000000001</v>
      </c>
      <c r="D973" s="103">
        <v>0.16020000000000001</v>
      </c>
      <c r="E973" s="103">
        <v>9.74E-2</v>
      </c>
      <c r="F973" s="103">
        <v>0.1124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0.29120000000000001</v>
      </c>
      <c r="D974" s="103">
        <v>0.1615</v>
      </c>
      <c r="E974" s="103">
        <v>8.6499999999999994E-2</v>
      </c>
      <c r="F974" s="103">
        <v>0.11559999999999999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0.64799999999999991</v>
      </c>
      <c r="D980" s="103">
        <f t="shared" si="34"/>
        <v>0.81100000000000005</v>
      </c>
      <c r="E980" s="103">
        <f t="shared" si="34"/>
        <v>0.88260000000000005</v>
      </c>
      <c r="F980" s="103">
        <f t="shared" si="34"/>
        <v>0.85440000000000005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0.64399999999999991</v>
      </c>
      <c r="D981" s="103">
        <f t="shared" si="34"/>
        <v>0.81799999999999995</v>
      </c>
      <c r="E981" s="103">
        <f t="shared" si="34"/>
        <v>0.8721000000000001</v>
      </c>
      <c r="F981" s="103">
        <f t="shared" si="34"/>
        <v>0.85599999999999998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0.66090000000000004</v>
      </c>
      <c r="D982" s="103">
        <f t="shared" si="34"/>
        <v>0.82090000000000007</v>
      </c>
      <c r="E982" s="103">
        <f t="shared" si="34"/>
        <v>0.88959999999999995</v>
      </c>
      <c r="F982" s="103">
        <f t="shared" si="34"/>
        <v>0.86130000000000018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0.65890000000000004</v>
      </c>
      <c r="D983" s="103">
        <f t="shared" si="34"/>
        <v>0.82510000000000006</v>
      </c>
      <c r="E983" s="103">
        <f t="shared" si="34"/>
        <v>0.88200000000000001</v>
      </c>
      <c r="F983" s="103">
        <f t="shared" si="34"/>
        <v>0.86420000000000008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0.66869999999999996</v>
      </c>
      <c r="D984" s="103">
        <f t="shared" si="34"/>
        <v>0.82500000000000007</v>
      </c>
      <c r="E984" s="103">
        <f t="shared" si="34"/>
        <v>0.89440000000000008</v>
      </c>
      <c r="F984" s="103">
        <f t="shared" si="34"/>
        <v>0.86499999999999999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0.65700000000000003</v>
      </c>
      <c r="D985" s="103">
        <f t="shared" si="34"/>
        <v>0.82440000000000013</v>
      </c>
      <c r="E985" s="103">
        <f t="shared" si="34"/>
        <v>0.8778999999999999</v>
      </c>
      <c r="F985" s="103">
        <f t="shared" si="34"/>
        <v>0.86360000000000003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0.66739999999999999</v>
      </c>
      <c r="D986" s="103">
        <f t="shared" si="34"/>
        <v>0.8246</v>
      </c>
      <c r="E986" s="103">
        <f t="shared" si="34"/>
        <v>0.88989999999999991</v>
      </c>
      <c r="F986" s="103">
        <f t="shared" si="34"/>
        <v>0.86480000000000001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0.65849999999999986</v>
      </c>
      <c r="D987" s="103">
        <f t="shared" si="34"/>
        <v>0.82279999999999986</v>
      </c>
      <c r="E987" s="103">
        <f t="shared" si="34"/>
        <v>0.88060000000000005</v>
      </c>
      <c r="F987" s="103">
        <f t="shared" si="34"/>
        <v>0.86309999999999998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0.66399999999999992</v>
      </c>
      <c r="D988" s="103">
        <f t="shared" si="34"/>
        <v>0.82569999999999999</v>
      </c>
      <c r="E988" s="103">
        <f t="shared" si="34"/>
        <v>0.88640000000000008</v>
      </c>
      <c r="F988" s="103">
        <f t="shared" si="34"/>
        <v>0.86490000000000011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0.67939999999999989</v>
      </c>
      <c r="D989" s="103">
        <f t="shared" si="34"/>
        <v>0.82459999999999989</v>
      </c>
      <c r="E989" s="103">
        <f t="shared" si="34"/>
        <v>0.9073</v>
      </c>
      <c r="F989" s="103">
        <f t="shared" si="34"/>
        <v>0.86570000000000003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0.66459999999999986</v>
      </c>
      <c r="D990" s="103">
        <f t="shared" si="34"/>
        <v>0.82269999999999999</v>
      </c>
      <c r="E990" s="103">
        <f t="shared" si="34"/>
        <v>0.88989999999999991</v>
      </c>
      <c r="F990" s="103">
        <f t="shared" si="34"/>
        <v>0.8639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0.65890000000000004</v>
      </c>
      <c r="D991" s="103">
        <f t="shared" si="34"/>
        <v>0.82039999999999991</v>
      </c>
      <c r="E991" s="103">
        <f t="shared" si="34"/>
        <v>0.88049999999999995</v>
      </c>
      <c r="F991" s="103">
        <f t="shared" si="34"/>
        <v>0.86430000000000007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0.66509999999999991</v>
      </c>
      <c r="D992" s="103">
        <f t="shared" si="34"/>
        <v>0.81689999999999996</v>
      </c>
      <c r="E992" s="103">
        <f t="shared" si="34"/>
        <v>0.89380000000000004</v>
      </c>
      <c r="F992" s="103">
        <f t="shared" si="34"/>
        <v>0.8610000000000001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2022-12-22T19:55:06Z</dcterms:modified>
</cp:coreProperties>
</file>