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I142" i="1" s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6" i="1" s="1"/>
  <c r="C146" i="1"/>
  <c r="C145" i="1"/>
  <c r="C144" i="1"/>
  <c r="C143" i="1"/>
  <c r="C142" i="1"/>
  <c r="C141" i="1"/>
  <c r="I107" i="1"/>
  <c r="B58" i="1"/>
  <c r="D429" i="1"/>
  <c r="C115" i="1"/>
  <c r="D57" i="1"/>
  <c r="C57" i="1" s="1"/>
  <c r="D56" i="1"/>
  <c r="C56" i="1" s="1"/>
  <c r="D55" i="1"/>
  <c r="C55" i="1" s="1"/>
  <c r="D54" i="1"/>
  <c r="C54" i="1" s="1"/>
  <c r="B18" i="1"/>
  <c r="I95" i="1"/>
  <c r="I103" i="1"/>
  <c r="I104" i="1"/>
  <c r="I97" i="1"/>
  <c r="I109" i="1"/>
  <c r="I10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H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D118" i="1"/>
  <c r="D115" i="1"/>
  <c r="D114" i="1"/>
  <c r="B75" i="1"/>
  <c r="H19" i="1" s="1"/>
  <c r="B74" i="1"/>
  <c r="B73" i="1"/>
  <c r="B72" i="1"/>
  <c r="B71" i="1"/>
  <c r="B70" i="1"/>
  <c r="B69" i="1"/>
  <c r="B68" i="1"/>
  <c r="I148" i="1"/>
  <c r="B772" i="1"/>
  <c r="B778" i="1"/>
  <c r="H32" i="1"/>
  <c r="D439" i="1"/>
  <c r="D430" i="1"/>
  <c r="D436" i="1"/>
  <c r="B773" i="1"/>
  <c r="D441" i="1"/>
  <c r="D432" i="1"/>
  <c r="D433" i="1"/>
  <c r="I147" i="1"/>
  <c r="C775" i="1"/>
  <c r="I144" i="1"/>
  <c r="H31" i="1"/>
  <c r="C777" i="1"/>
  <c r="H34" i="1"/>
  <c r="I143" i="1"/>
  <c r="I401" i="1"/>
  <c r="I393" i="1"/>
  <c r="G393" i="1"/>
  <c r="G400" i="1"/>
  <c r="G401" i="1"/>
  <c r="G395" i="1"/>
  <c r="G389" i="1"/>
  <c r="G397" i="1"/>
  <c r="G391" i="1"/>
  <c r="C384" i="1"/>
  <c r="C385" i="1"/>
  <c r="C386" i="1"/>
  <c r="C387" i="1"/>
  <c r="G392" i="1"/>
  <c r="G396" i="1"/>
  <c r="G402" i="1"/>
  <c r="G390" i="1"/>
  <c r="G394" i="1"/>
  <c r="E401" i="1"/>
  <c r="E391" i="1"/>
  <c r="E395" i="1"/>
  <c r="E402" i="1"/>
  <c r="E392" i="1"/>
  <c r="E396" i="1"/>
  <c r="E389" i="1"/>
  <c r="E393" i="1"/>
  <c r="E397" i="1"/>
  <c r="E390" i="1"/>
  <c r="E394" i="1"/>
  <c r="H30" i="1"/>
  <c r="H33" i="1"/>
  <c r="B779" i="1"/>
  <c r="C401" i="1"/>
  <c r="H29" i="1"/>
  <c r="C778" i="1"/>
  <c r="B777" i="1"/>
  <c r="D438" i="1"/>
  <c r="C776" i="1"/>
  <c r="D431" i="1"/>
  <c r="D434" i="1"/>
  <c r="I146" i="1"/>
  <c r="B774" i="1"/>
  <c r="B776" i="1"/>
  <c r="C402" i="1"/>
  <c r="C388" i="1"/>
  <c r="I389" i="1"/>
  <c r="B775" i="1"/>
  <c r="I145" i="1"/>
  <c r="H28" i="1"/>
  <c r="C773" i="1"/>
  <c r="D437" i="1"/>
  <c r="C772" i="1"/>
  <c r="D440" i="1"/>
  <c r="C779" i="1"/>
  <c r="I141" i="1"/>
  <c r="C774" i="1"/>
  <c r="I102" i="1"/>
  <c r="C101" i="1"/>
  <c r="C103" i="1"/>
  <c r="C137" i="1"/>
  <c r="D405" i="1"/>
  <c r="I396" i="1" l="1"/>
  <c r="I394" i="1"/>
  <c r="I400" i="1"/>
  <c r="I392" i="1"/>
  <c r="I399" i="1"/>
  <c r="I395" i="1"/>
  <c r="I391" i="1"/>
  <c r="I398" i="1"/>
  <c r="I402" i="1"/>
  <c r="I390" i="1"/>
  <c r="G403" i="1"/>
  <c r="E403" i="1"/>
  <c r="C403" i="1"/>
  <c r="I138" i="1"/>
  <c r="I137" i="1"/>
  <c r="I135" i="1"/>
  <c r="C135" i="1"/>
  <c r="H16" i="1"/>
  <c r="H17" i="1"/>
  <c r="H22" i="1"/>
  <c r="H18" i="1"/>
  <c r="H20" i="1"/>
  <c r="H21" i="1"/>
  <c r="C114" i="1"/>
  <c r="C117" i="1"/>
  <c r="C118" i="1"/>
  <c r="C116" i="1"/>
  <c r="C113" i="1"/>
  <c r="C112" i="1"/>
  <c r="I101" i="1"/>
  <c r="C102" i="1"/>
  <c r="I98" i="1"/>
  <c r="I100" i="1"/>
  <c r="C100" i="1"/>
  <c r="I96" i="1"/>
  <c r="I105" i="1"/>
  <c r="I108" i="1"/>
  <c r="I99" i="1"/>
  <c r="I403" i="1" l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<sst xmlns="http://schemas.openxmlformats.org/spreadsheetml/2006/main" count="692" uniqueCount="532">
  <si>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</si>
  <si>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</si>
  <si>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</si>
  <si>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</si>
  <si>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</si>
  <si>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</si>
  <si>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</si>
  <si>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</si>
  <si>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</si>
  <si>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</si>
  <si>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</si>
  <si>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</si>
  <si>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</si>
  <si>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</si>
  <si>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</si>
  <si>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</si>
  <si>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</si>
  <si>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</si>
  <si>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</si>
  <si>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</si>
  <si>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</si>
  <si>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</si>
  <si>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</si>
  <si>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</si>
  <si>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</si>
  <si>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</si>
  <si>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</si>
  <si>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</si>
  <si>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</si>
  <si>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</si>
  <si>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</si>
  <si>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</si>
  <si>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</si>
  <si>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</si>
  <si>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</si>
  <si>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</si>
  <si>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</si>
  <si>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</si>
  <si>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</si>
  <si>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</si>
  <si>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</si>
  <si>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</si>
  <si>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</si>
  <si>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</si>
  <si>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</si>
  <si>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</si>
  <si>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</si>
  <si>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</si>
  <si>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</si>
  <si>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</si>
  <si>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</si>
  <si>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</si>
  <si>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</si>
  <si>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</si>
  <si>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</si>
  <si>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</si>
  <si>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</si>
  <si>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</si>
  <si>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</si>
  <si>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</si>
  <si>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</si>
  <si>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</si>
  <si>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</si>
  <si>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</si>
  <si>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</si>
  <si>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</si>
  <si>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</si>
  <si>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</si>
  <si>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</si>
  <si>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</si>
  <si>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</si>
  <si>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</si>
  <si>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</si>
  <si>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</si>
  <si>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</si>
  <si>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</si>
  <si>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</si>
  <si>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</si>
  <si>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</si>
  <si>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</si>
  <si>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</si>
  <si>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</si>
  <si>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</si>
  <si>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</si>
  <si>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</si>
  <si>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</si>
  <si>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</si>
  <si>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</si>
  <si>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</si>
  <si>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</si>
  <si>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</si>
  <si>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</si>
  <si>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</si>
  <si>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</si>
  <si>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</si>
  <si>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</si>
  <si>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</si>
  <si>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</si>
  <si>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</si>
  <si>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</si>
  <si>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</si>
  <si>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</si>
  <si>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</si>
  <si>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</si>
  <si>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</si>
  <si>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</si>
  <si>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</si>
  <si>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</si>
  <si>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</si>
  <si>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</si>
  <si>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</si>
  <si>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</si>
  <si>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</si>
  <si>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</si>
  <si>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</si>
  <si>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</si>
  <si>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</si>
  <si>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</si>
  <si>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</si>
  <si>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</si>
  <si>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</si>
  <si>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</si>
  <si>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</si>
  <si>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</si>
  <si>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</si>
  <si>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</si>
  <si>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</si>
  <si>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</si>
  <si>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</si>
  <si>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</si>
  <si>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</si>
  <si>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</si>
  <si>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</si>
  <si>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</si>
  <si>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</si>
  <si>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</si>
  <si>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</si>
  <si>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</si>
  <si>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</si>
  <si>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</si>
  <si>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</si>
  <si>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</si>
  <si>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</si>
  <si>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</si>
  <si>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</si>
  <si>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</si>
  <si>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</si>
  <si>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</si>
  <si>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</si>
  <si>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</si>
  <si>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</si>
  <si>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</si>
  <si>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</si>
  <si>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</si>
  <si>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</si>
  <si>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</si>
  <si>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</si>
  <si>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</si>
  <si>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</si>
  <si>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</si>
  <si>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</si>
  <si>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</si>
  <si>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</si>
  <si>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</si>
  <si>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</si>
  <si>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</si>
  <si>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</si>
  <si>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</si>
  <si>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</si>
  <si>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</si>
  <si>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</si>
  <si>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</si>
  <si>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</si>
  <si>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</si>
  <si>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</si>
  <si>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</si>
  <si>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</si>
  <si>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</si>
  <si>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</si>
  <si>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</si>
  <si>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</si>
  <si>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</si>
  <si>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</si>
  <si>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</si>
  <si>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</si>
  <si>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</si>
  <si>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</si>
  <si>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</si>
  <si>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</si>
  <si>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</si>
  <si>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</si>
  <si>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</si>
  <si>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</si>
  <si>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</si>
  <si>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</si>
  <si>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</si>
  <si>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</si>
  <si>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</si>
  <si>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</si>
  <si>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</si>
  <si>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</si>
  <si>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</si>
  <si>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</si>
  <si>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</si>
  <si>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</si>
  <si>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</si>
  <si>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</si>
  <si>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</si>
  <si>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</si>
  <si>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</si>
  <si>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</si>
  <si>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</si>
  <si>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</si>
  <si>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</si>
  <si>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</si>
  <si>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</si>
  <si>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</si>
  <si>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</si>
  <si>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</si>
  <si>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</si>
  <si>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</si>
  <si>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</si>
  <si>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</si>
  <si>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</si>
  <si>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</si>
  <si>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</si>
  <si>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</si>
  <si>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</si>
  <si>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</si>
  <si>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</si>
  <si>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</si>
  <si>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</si>
  <si>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</si>
  <si>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</si>
  <si>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</si>
  <si>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</si>
  <si>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</si>
  <si>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</si>
  <si>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</si>
  <si>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</si>
  <si>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</si>
  <si>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</si>
  <si>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</si>
  <si>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</si>
  <si>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</si>
  <si>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</si>
  <si>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</si>
  <si>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</si>
  <si>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</si>
  <si>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</si>
  <si>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</si>
  <si>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</si>
  <si>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</si>
  <si>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</si>
  <si>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</si>
  <si>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</si>
  <si>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</si>
  <si>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</si>
  <si>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</si>
  <si>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</si>
  <si>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</si>
  <si>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</si>
  <si>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</si>
  <si>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</si>
  <si>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</si>
  <si>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</si>
  <si>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</si>
  <si>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</si>
  <si>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</si>
  <si>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</si>
  <si>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</si>
  <si>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</si>
  <si>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</si>
  <si>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</si>
  <si>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</si>
  <si>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</si>
  <si>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</si>
  <si>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</si>
  <si>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</si>
  <si>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</si>
  <si>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</si>
  <si>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</si>
  <si>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</si>
  <si>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</si>
  <si>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</si>
  <si>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</si>
  <si>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</si>
  <si>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</si>
  <si>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</si>
  <si>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</si>
  <si>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</si>
  <si>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</si>
  <si>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</si>
  <si>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</si>
  <si>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</si>
  <si>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</si>
  <si>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</si>
  <si>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</si>
  <si>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</si>
  <si>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</si>
  <si>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</si>
  <si>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</si>
  <si>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</si>
  <si>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</si>
  <si>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</si>
  <si>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</si>
  <si>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</si>
  <si>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</si>
  <si>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</si>
  <si>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</si>
  <si>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</si>
  <si>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</si>
  <si>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</si>
  <si>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</si>
  <si>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</si>
  <si>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</si>
  <si>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</si>
  <si>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</si>
  <si>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</si>
  <si>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</si>
  <si>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</si>
  <si>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</si>
  <si>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</si>
  <si>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</si>
  <si>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</si>
  <si>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</si>
  <si>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</si>
  <si>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</si>
  <si>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</si>
  <si>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</si>
  <si>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</si>
  <si>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</si>
  <si>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</si>
  <si>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</si>
  <si>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</si>
  <si>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</si>
  <si>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</si>
  <si>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</si>
  <si>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</si>
  <si>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</si>
  <si>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</si>
  <si>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</si>
  <si>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</si>
  <si>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</si>
  <si>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</si>
  <si>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</si>
  <si>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</si>
  <si>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</si>
  <si>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</si>
  <si>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</si>
  <si>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</si>
  <si>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</si>
  <si>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</si>
  <si>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</si>
  <si>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</si>
  <si>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</si>
  <si>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</si>
  <si>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</si>
  <si>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</si>
  <si>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</si>
  <si>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</si>
  <si>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</si>
  <si>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</si>
  <si>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</si>
  <si>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</si>
  <si>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</si>
  <si>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</si>
  <si>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</si>
  <si>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</si>
  <si>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</si>
  <si>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</si>
  <si>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</si>
  <si>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</si>
  <si>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</si>
  <si>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</si>
  <si>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</si>
  <si>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</si>
  <si>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</si>
  <si>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</si>
  <si>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</si>
  <si>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</si>
  <si>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</si>
  <si>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</si>
  <si>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</si>
  <si>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</si>
  <si>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</si>
  <si>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</si>
  <si>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</si>
  <si>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</si>
  <si>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</si>
  <si>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</si>
  <si>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</si>
  <si>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</si>
  <si>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</si>
  <si>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</si>
  <si>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</si>
  <si>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</si>
  <si>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</si>
  <si>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</si>
  <si>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</si>
  <si>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</si>
  <si>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</si>
  <si>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</si>
  <si>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</si>
  <si>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</si>
  <si>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</si>
  <si>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</si>
  <si>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</si>
  <si>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</si>
  <si>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</si>
  <si>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</si>
  <si>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</si>
  <si>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</si>
  <si>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</si>
  <si>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</si>
  <si>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</si>
  <si>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</si>
  <si>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</si>
  <si>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</si>
  <si>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</si>
  <si>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</si>
  <si>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</si>
  <si>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</si>
  <si>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</si>
  <si>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</si>
  <si>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</si>
  <si>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</si>
  <si>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</si>
  <si>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</si>
  <si>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</si>
  <si>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</si>
  <si>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</si>
  <si>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</si>
  <si>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</si>
  <si>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</si>
  <si>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</si>
  <si>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</si>
  <si>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</si>
  <si>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</si>
  <si>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</si>
  <si>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</si>
  <si>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</si>
  <si>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</si>
  <si>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</si>
  <si>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</si>
  <si>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</si>
  <si>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</si>
  <si>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</si>
  <si>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</si>
  <si>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</si>
  <si>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</si>
  <si>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</si>
  <si>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</si>
  <si>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</si>
  <si>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</si>
  <si>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</si>
  <si>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</si>
  <si>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</si>
  <si>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</si>
  <si>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</si>
  <si>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</si>
  <si>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</si>
  <si>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</si>
  <si>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</si>
  <si>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</si>
  <si>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</si>
  <si>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</si>
  <si>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</si>
  <si>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</si>
  <si>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</si>
  <si>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</si>
  <si>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</si>
  <si>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</si>
  <si>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</si>
  <si>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</si>
  <si>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</si>
  <si>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</si>
  <si>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</si>
  <si>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</si>
  <si>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</si>
  <si>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</si>
  <si>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</si>
  <si>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</si>
  <si>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</si>
  <si>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</si>
  <si>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</si>
  <si>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</si>
  <si>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</si>
  <si>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</si>
  <si>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</si>
  <si>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</si>
  <si>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</si>
  <si>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</si>
  <si>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</si>
  <si>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</si>
  <si>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</si>
  <si>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</si>
  <si>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</si>
  <si>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</si>
  <si>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01:07 PM</t>
  </si>
  <si>
    <t>Entidad: Oaxaca (Oax)</t>
  </si>
  <si>
    <t>Gobernador:</t>
  </si>
  <si>
    <t>Ing. Salomón Jara Cruz</t>
  </si>
  <si>
    <t>01/12/2022 al 30/11/2028</t>
  </si>
  <si>
    <t>Muy Bajo</t>
  </si>
  <si>
    <t>Muy alto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</si>
  <si>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</si>
  <si>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</si>
  <si>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</si>
  <si>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</si>
  <si>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</si>
  <si>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</si>
  <si>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</si>
  <si>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</si>
  <si>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</si>
  <si>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</si>
  <si>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</si>
  <si>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</si>
  <si>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</si>
  <si>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</si>
  <si>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650 a 699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</si>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</sst>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-5.2243757006455602E-2</c:v>
                </c:pt>
                <c:pt idx="1">
                  <c:v>-7.9361156210135689E-2</c:v>
                </c:pt>
                <c:pt idx="2">
                  <c:v>-2.7060864355019521E-2</c:v>
                </c:pt>
                <c:pt idx="3">
                  <c:v>-5.766385442034868E-2</c:v>
                </c:pt>
                <c:pt idx="4">
                  <c:v>-8.6350941281070001E-2</c:v>
                </c:pt>
                <c:pt idx="5">
                  <c:v>-6.9489543469016965E-2</c:v>
                </c:pt>
                <c:pt idx="6">
                  <c:v>-7.4635664308631958E-2</c:v>
                </c:pt>
                <c:pt idx="7">
                  <c:v>-7.4878957439406243E-2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5.113746182689706E-2</c:v>
                </c:pt>
                <c:pt idx="1">
                  <c:v>8.8694721481309677E-2</c:v>
                </c:pt>
                <c:pt idx="2">
                  <c:v>2.8428331207236462E-2</c:v>
                </c:pt>
                <c:pt idx="3">
                  <c:v>5.4466011442266808E-2</c:v>
                </c:pt>
                <c:pt idx="4">
                  <c:v>7.6887152576442852E-2</c:v>
                </c:pt>
                <c:pt idx="5">
                  <c:v>6.3356478797015739E-2</c:v>
                </c:pt>
                <c:pt idx="6">
                  <c:v>5.6881789013877616E-2</c:v>
                </c:pt>
                <c:pt idx="7">
                  <c:v>5.8463315164869148E-2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572240384"/>
        <c:axId val="622326848"/>
      </c:barChart>
      <c:catAx>
        <c:axId val="572240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22326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2232684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72240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5.7999999999999996E-3</c:v>
                </c:pt>
                <c:pt idx="1">
                  <c:v>5.4999999999999997E-3</c:v>
                </c:pt>
                <c:pt idx="2">
                  <c:v>5.4000000000000003E-3</c:v>
                </c:pt>
                <c:pt idx="3">
                  <c:v>0.01</c:v>
                </c:pt>
                <c:pt idx="4">
                  <c:v>5.1999999999999998E-3</c:v>
                </c:pt>
                <c:pt idx="5">
                  <c:v>5.1000000000000004E-3</c:v>
                </c:pt>
                <c:pt idx="6">
                  <c:v>5.4999999999999997E-3</c:v>
                </c:pt>
                <c:pt idx="7">
                  <c:v>5.5999999999999999E-3</c:v>
                </c:pt>
                <c:pt idx="8">
                  <c:v>5.4999999999999997E-3</c:v>
                </c:pt>
                <c:pt idx="9">
                  <c:v>5.5999999999999999E-3</c:v>
                </c:pt>
                <c:pt idx="10">
                  <c:v>6.0000000000000001E-3</c:v>
                </c:pt>
                <c:pt idx="11">
                  <c:v>5.5999999999999999E-3</c:v>
                </c:pt>
                <c:pt idx="12">
                  <c:v>6.6E-3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4.8999999999999998E-3</c:v>
                </c:pt>
                <c:pt idx="1">
                  <c:v>4.5999999999999999E-3</c:v>
                </c:pt>
                <c:pt idx="2">
                  <c:v>4.5999999999999999E-3</c:v>
                </c:pt>
                <c:pt idx="3">
                  <c:v>4.5999999999999999E-3</c:v>
                </c:pt>
                <c:pt idx="4">
                  <c:v>4.5999999999999999E-3</c:v>
                </c:pt>
                <c:pt idx="5">
                  <c:v>4.5999999999999999E-3</c:v>
                </c:pt>
                <c:pt idx="6">
                  <c:v>5.0000000000000001E-3</c:v>
                </c:pt>
                <c:pt idx="7">
                  <c:v>4.7999999999999996E-3</c:v>
                </c:pt>
                <c:pt idx="8">
                  <c:v>5.0000000000000001E-3</c:v>
                </c:pt>
                <c:pt idx="9">
                  <c:v>5.1000000000000004E-3</c:v>
                </c:pt>
                <c:pt idx="10">
                  <c:v>5.0000000000000001E-3</c:v>
                </c:pt>
                <c:pt idx="11">
                  <c:v>4.8999999999999998E-3</c:v>
                </c:pt>
                <c:pt idx="12">
                  <c:v>5.5999999999999999E-3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1.6999999999999999E-3</c:v>
                </c:pt>
                <c:pt idx="1">
                  <c:v>1.1999999999999999E-3</c:v>
                </c:pt>
                <c:pt idx="2">
                  <c:v>8.9999999999999998E-4</c:v>
                </c:pt>
                <c:pt idx="3">
                  <c:v>7.4000000000000003E-3</c:v>
                </c:pt>
                <c:pt idx="4">
                  <c:v>8.9999999999999998E-4</c:v>
                </c:pt>
                <c:pt idx="5">
                  <c:v>5.9999999999999995E-4</c:v>
                </c:pt>
                <c:pt idx="6">
                  <c:v>6.9999999999999999E-4</c:v>
                </c:pt>
                <c:pt idx="7">
                  <c:v>1E-3</c:v>
                </c:pt>
                <c:pt idx="8">
                  <c:v>5.9999999999999995E-4</c:v>
                </c:pt>
                <c:pt idx="9">
                  <c:v>5.9999999999999995E-4</c:v>
                </c:pt>
                <c:pt idx="10">
                  <c:v>1E-3</c:v>
                </c:pt>
                <c:pt idx="11">
                  <c:v>5.9999999999999995E-4</c:v>
                </c:pt>
                <c:pt idx="12">
                  <c:v>1.9E-3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1.1999999999999999E-3</c:v>
                </c:pt>
                <c:pt idx="1">
                  <c:v>1.1999999999999999E-3</c:v>
                </c:pt>
                <c:pt idx="2">
                  <c:v>1.1999999999999999E-3</c:v>
                </c:pt>
                <c:pt idx="3">
                  <c:v>8.9999999999999998E-4</c:v>
                </c:pt>
                <c:pt idx="4">
                  <c:v>1E-3</c:v>
                </c:pt>
                <c:pt idx="5">
                  <c:v>1.1999999999999999E-3</c:v>
                </c:pt>
                <c:pt idx="6">
                  <c:v>1.1999999999999999E-3</c:v>
                </c:pt>
                <c:pt idx="7">
                  <c:v>1.2999999999999999E-3</c:v>
                </c:pt>
                <c:pt idx="8">
                  <c:v>1.4E-3</c:v>
                </c:pt>
                <c:pt idx="9">
                  <c:v>1.2999999999999999E-3</c:v>
                </c:pt>
                <c:pt idx="10">
                  <c:v>1.6000000000000001E-3</c:v>
                </c:pt>
                <c:pt idx="11">
                  <c:v>1.6000000000000001E-3</c:v>
                </c:pt>
                <c:pt idx="12">
                  <c:v>1.6000000000000001E-3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529664"/>
        <c:axId val="658496832"/>
      </c:lineChart>
      <c:catAx>
        <c:axId val="660529664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58496832"/>
        <c:crosses val="autoZero"/>
        <c:auto val="1"/>
        <c:lblAlgn val="ctr"/>
        <c:lblOffset val="100"/>
        <c:noMultiLvlLbl val="0"/>
      </c:catAx>
      <c:valAx>
        <c:axId val="658496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5296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6.8999999999999999E-3</c:v>
                </c:pt>
                <c:pt idx="1">
                  <c:v>7.3000000000000001E-3</c:v>
                </c:pt>
                <c:pt idx="2">
                  <c:v>6.7000000000000002E-3</c:v>
                </c:pt>
                <c:pt idx="3">
                  <c:v>6.7000000000000002E-3</c:v>
                </c:pt>
                <c:pt idx="4">
                  <c:v>1.0999999999999999E-2</c:v>
                </c:pt>
                <c:pt idx="5">
                  <c:v>5.4000000000000003E-3</c:v>
                </c:pt>
                <c:pt idx="6">
                  <c:v>5.5999999999999999E-3</c:v>
                </c:pt>
                <c:pt idx="7">
                  <c:v>5.7999999999999996E-3</c:v>
                </c:pt>
                <c:pt idx="8">
                  <c:v>5.1999999999999998E-3</c:v>
                </c:pt>
                <c:pt idx="9">
                  <c:v>5.7999999999999996E-3</c:v>
                </c:pt>
                <c:pt idx="10">
                  <c:v>5.8999999999999999E-3</c:v>
                </c:pt>
                <c:pt idx="11">
                  <c:v>6.1000000000000004E-3</c:v>
                </c:pt>
                <c:pt idx="12">
                  <c:v>6.1000000000000004E-3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4.7999999999999996E-3</c:v>
                </c:pt>
                <c:pt idx="1">
                  <c:v>5.3E-3</c:v>
                </c:pt>
                <c:pt idx="2">
                  <c:v>4.8999999999999998E-3</c:v>
                </c:pt>
                <c:pt idx="3">
                  <c:v>4.8999999999999998E-3</c:v>
                </c:pt>
                <c:pt idx="4">
                  <c:v>4.0000000000000001E-3</c:v>
                </c:pt>
                <c:pt idx="5">
                  <c:v>3.8999999999999998E-3</c:v>
                </c:pt>
                <c:pt idx="6">
                  <c:v>4.0000000000000001E-3</c:v>
                </c:pt>
                <c:pt idx="7">
                  <c:v>4.1999999999999997E-3</c:v>
                </c:pt>
                <c:pt idx="8">
                  <c:v>4.1000000000000003E-3</c:v>
                </c:pt>
                <c:pt idx="9">
                  <c:v>4.1000000000000003E-3</c:v>
                </c:pt>
                <c:pt idx="10">
                  <c:v>4.3E-3</c:v>
                </c:pt>
                <c:pt idx="11">
                  <c:v>4.4000000000000003E-3</c:v>
                </c:pt>
                <c:pt idx="12">
                  <c:v>4.3E-3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2.5999999999999999E-3</c:v>
                </c:pt>
                <c:pt idx="1">
                  <c:v>3.0000000000000001E-3</c:v>
                </c:pt>
                <c:pt idx="2">
                  <c:v>2.2000000000000001E-3</c:v>
                </c:pt>
                <c:pt idx="3">
                  <c:v>2.2000000000000001E-3</c:v>
                </c:pt>
                <c:pt idx="4">
                  <c:v>8.6999999999999994E-3</c:v>
                </c:pt>
                <c:pt idx="5">
                  <c:v>1.9E-3</c:v>
                </c:pt>
                <c:pt idx="6">
                  <c:v>1.9E-3</c:v>
                </c:pt>
                <c:pt idx="7">
                  <c:v>2E-3</c:v>
                </c:pt>
                <c:pt idx="8">
                  <c:v>1.1999999999999999E-3</c:v>
                </c:pt>
                <c:pt idx="9">
                  <c:v>1.9E-3</c:v>
                </c:pt>
                <c:pt idx="10">
                  <c:v>1.9E-3</c:v>
                </c:pt>
                <c:pt idx="11">
                  <c:v>1.9E-3</c:v>
                </c:pt>
                <c:pt idx="12">
                  <c:v>2E-3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1.2999999999999999E-3</c:v>
                </c:pt>
                <c:pt idx="1">
                  <c:v>1.2999999999999999E-3</c:v>
                </c:pt>
                <c:pt idx="2">
                  <c:v>1.1999999999999999E-3</c:v>
                </c:pt>
                <c:pt idx="3">
                  <c:v>1.1999999999999999E-3</c:v>
                </c:pt>
                <c:pt idx="4">
                  <c:v>1.1000000000000001E-3</c:v>
                </c:pt>
                <c:pt idx="5">
                  <c:v>1.1000000000000001E-3</c:v>
                </c:pt>
                <c:pt idx="6">
                  <c:v>1.1999999999999999E-3</c:v>
                </c:pt>
                <c:pt idx="7">
                  <c:v>1.2999999999999999E-3</c:v>
                </c:pt>
                <c:pt idx="8">
                  <c:v>1.1999999999999999E-3</c:v>
                </c:pt>
                <c:pt idx="9">
                  <c:v>1.2999999999999999E-3</c:v>
                </c:pt>
                <c:pt idx="10">
                  <c:v>1.4E-3</c:v>
                </c:pt>
                <c:pt idx="11">
                  <c:v>1.4E-3</c:v>
                </c:pt>
                <c:pt idx="12">
                  <c:v>1.5E-3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663680"/>
        <c:axId val="658917056"/>
      </c:lineChart>
      <c:catAx>
        <c:axId val="6626636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58917056"/>
        <c:crosses val="autoZero"/>
        <c:auto val="1"/>
        <c:lblAlgn val="ctr"/>
        <c:lblOffset val="100"/>
        <c:noMultiLvlLbl val="0"/>
      </c:catAx>
      <c:valAx>
        <c:axId val="658917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26636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3.5999999999999999E-3</c:v>
                </c:pt>
                <c:pt idx="1">
                  <c:v>3.5999999999999999E-3</c:v>
                </c:pt>
                <c:pt idx="2">
                  <c:v>4.0000000000000001E-3</c:v>
                </c:pt>
                <c:pt idx="3">
                  <c:v>3.7000000000000002E-3</c:v>
                </c:pt>
                <c:pt idx="4">
                  <c:v>3.3999999999999998E-3</c:v>
                </c:pt>
                <c:pt idx="5">
                  <c:v>8.3999999999999995E-3</c:v>
                </c:pt>
                <c:pt idx="6">
                  <c:v>3.3E-3</c:v>
                </c:pt>
                <c:pt idx="7">
                  <c:v>3.5000000000000001E-3</c:v>
                </c:pt>
                <c:pt idx="8">
                  <c:v>3.8999999999999998E-3</c:v>
                </c:pt>
                <c:pt idx="9">
                  <c:v>3.5999999999999999E-3</c:v>
                </c:pt>
                <c:pt idx="10">
                  <c:v>3.7000000000000002E-3</c:v>
                </c:pt>
                <c:pt idx="11">
                  <c:v>3.8E-3</c:v>
                </c:pt>
                <c:pt idx="12">
                  <c:v>3.8E-3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2.8999999999999998E-3</c:v>
                </c:pt>
                <c:pt idx="1">
                  <c:v>3.0000000000000001E-3</c:v>
                </c:pt>
                <c:pt idx="2">
                  <c:v>3.3E-3</c:v>
                </c:pt>
                <c:pt idx="3">
                  <c:v>3.0000000000000001E-3</c:v>
                </c:pt>
                <c:pt idx="4">
                  <c:v>2.8E-3</c:v>
                </c:pt>
                <c:pt idx="5">
                  <c:v>2.8E-3</c:v>
                </c:pt>
                <c:pt idx="6">
                  <c:v>2.8E-3</c:v>
                </c:pt>
                <c:pt idx="7">
                  <c:v>3.2000000000000002E-3</c:v>
                </c:pt>
                <c:pt idx="8">
                  <c:v>3.3E-3</c:v>
                </c:pt>
                <c:pt idx="9">
                  <c:v>3.0000000000000001E-3</c:v>
                </c:pt>
                <c:pt idx="10">
                  <c:v>3.2000000000000002E-3</c:v>
                </c:pt>
                <c:pt idx="11">
                  <c:v>3.0999999999999999E-3</c:v>
                </c:pt>
                <c:pt idx="12">
                  <c:v>3.0999999999999999E-3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6.9999999999999999E-4</c:v>
                </c:pt>
                <c:pt idx="1">
                  <c:v>6.9999999999999999E-4</c:v>
                </c:pt>
                <c:pt idx="2">
                  <c:v>1.4E-3</c:v>
                </c:pt>
                <c:pt idx="3">
                  <c:v>6.9999999999999999E-4</c:v>
                </c:pt>
                <c:pt idx="4">
                  <c:v>5.0000000000000001E-4</c:v>
                </c:pt>
                <c:pt idx="5">
                  <c:v>7.0000000000000001E-3</c:v>
                </c:pt>
                <c:pt idx="6">
                  <c:v>5.0000000000000001E-4</c:v>
                </c:pt>
                <c:pt idx="7">
                  <c:v>4.0000000000000002E-4</c:v>
                </c:pt>
                <c:pt idx="8">
                  <c:v>5.0000000000000001E-4</c:v>
                </c:pt>
                <c:pt idx="9">
                  <c:v>5.0000000000000001E-4</c:v>
                </c:pt>
                <c:pt idx="10">
                  <c:v>4.0000000000000002E-4</c:v>
                </c:pt>
                <c:pt idx="11">
                  <c:v>5.0000000000000001E-4</c:v>
                </c:pt>
                <c:pt idx="12">
                  <c:v>5.0000000000000001E-4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8.9999999999999998E-4</c:v>
                </c:pt>
                <c:pt idx="1">
                  <c:v>8.9999999999999998E-4</c:v>
                </c:pt>
                <c:pt idx="2">
                  <c:v>8.9999999999999998E-4</c:v>
                </c:pt>
                <c:pt idx="3">
                  <c:v>1E-3</c:v>
                </c:pt>
                <c:pt idx="4">
                  <c:v>1E-3</c:v>
                </c:pt>
                <c:pt idx="5">
                  <c:v>8.0000000000000004E-4</c:v>
                </c:pt>
                <c:pt idx="6">
                  <c:v>8.9999999999999998E-4</c:v>
                </c:pt>
                <c:pt idx="7">
                  <c:v>1E-3</c:v>
                </c:pt>
                <c:pt idx="8">
                  <c:v>1.1000000000000001E-3</c:v>
                </c:pt>
                <c:pt idx="9">
                  <c:v>1.1000000000000001E-3</c:v>
                </c:pt>
                <c:pt idx="10">
                  <c:v>1.1000000000000001E-3</c:v>
                </c:pt>
                <c:pt idx="11">
                  <c:v>1.2999999999999999E-3</c:v>
                </c:pt>
                <c:pt idx="12">
                  <c:v>1.2999999999999999E-3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665728"/>
        <c:axId val="658919360"/>
      </c:lineChart>
      <c:catAx>
        <c:axId val="6626657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58919360"/>
        <c:crosses val="autoZero"/>
        <c:auto val="1"/>
        <c:lblAlgn val="ctr"/>
        <c:lblOffset val="100"/>
        <c:noMultiLvlLbl val="0"/>
      </c:catAx>
      <c:valAx>
        <c:axId val="6589193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26657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0.20949999999999999</c:v>
                </c:pt>
                <c:pt idx="1">
                  <c:v>0.20380000000000001</c:v>
                </c:pt>
                <c:pt idx="2">
                  <c:v>0.1938</c:v>
                </c:pt>
                <c:pt idx="3">
                  <c:v>0.1948</c:v>
                </c:pt>
                <c:pt idx="4">
                  <c:v>0.189</c:v>
                </c:pt>
                <c:pt idx="5">
                  <c:v>0.1905</c:v>
                </c:pt>
                <c:pt idx="6">
                  <c:v>0.19520000000000001</c:v>
                </c:pt>
                <c:pt idx="7">
                  <c:v>0.1953</c:v>
                </c:pt>
                <c:pt idx="8">
                  <c:v>0.18779999999999999</c:v>
                </c:pt>
                <c:pt idx="9">
                  <c:v>0.18959999999999999</c:v>
                </c:pt>
                <c:pt idx="10">
                  <c:v>0.1925</c:v>
                </c:pt>
                <c:pt idx="11">
                  <c:v>0.1913</c:v>
                </c:pt>
                <c:pt idx="12">
                  <c:v>0.19259999999999999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0.13639999999999999</c:v>
                </c:pt>
                <c:pt idx="1">
                  <c:v>0.12870000000000001</c:v>
                </c:pt>
                <c:pt idx="2">
                  <c:v>0.12570000000000001</c:v>
                </c:pt>
                <c:pt idx="3">
                  <c:v>0.12529999999999999</c:v>
                </c:pt>
                <c:pt idx="4">
                  <c:v>0.1236</c:v>
                </c:pt>
                <c:pt idx="5">
                  <c:v>0.12520000000000001</c:v>
                </c:pt>
                <c:pt idx="6">
                  <c:v>0.1249</c:v>
                </c:pt>
                <c:pt idx="7">
                  <c:v>0.12620000000000001</c:v>
                </c:pt>
                <c:pt idx="8">
                  <c:v>0.12479999999999999</c:v>
                </c:pt>
                <c:pt idx="9">
                  <c:v>0.1263</c:v>
                </c:pt>
                <c:pt idx="10">
                  <c:v>0.128</c:v>
                </c:pt>
                <c:pt idx="11">
                  <c:v>0.12759999999999999</c:v>
                </c:pt>
                <c:pt idx="12">
                  <c:v>0.12970000000000001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5.9900000000000002E-2</c:v>
                </c:pt>
                <c:pt idx="1">
                  <c:v>6.25E-2</c:v>
                </c:pt>
                <c:pt idx="2">
                  <c:v>5.5E-2</c:v>
                </c:pt>
                <c:pt idx="3">
                  <c:v>5.7500000000000002E-2</c:v>
                </c:pt>
                <c:pt idx="4">
                  <c:v>5.3400000000000003E-2</c:v>
                </c:pt>
                <c:pt idx="5">
                  <c:v>5.3600000000000002E-2</c:v>
                </c:pt>
                <c:pt idx="6">
                  <c:v>6.0299999999999999E-2</c:v>
                </c:pt>
                <c:pt idx="7">
                  <c:v>5.8599999999999999E-2</c:v>
                </c:pt>
                <c:pt idx="8">
                  <c:v>5.1299999999999998E-2</c:v>
                </c:pt>
                <c:pt idx="9">
                  <c:v>5.1200000000000002E-2</c:v>
                </c:pt>
                <c:pt idx="10">
                  <c:v>5.28E-2</c:v>
                </c:pt>
                <c:pt idx="11">
                  <c:v>5.1999999999999998E-2</c:v>
                </c:pt>
                <c:pt idx="12">
                  <c:v>5.04E-2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6.6299999999999998E-2</c:v>
                </c:pt>
                <c:pt idx="1">
                  <c:v>6.2E-2</c:v>
                </c:pt>
                <c:pt idx="2">
                  <c:v>5.8000000000000003E-2</c:v>
                </c:pt>
                <c:pt idx="3">
                  <c:v>5.6300000000000003E-2</c:v>
                </c:pt>
                <c:pt idx="4">
                  <c:v>5.5599999999999997E-2</c:v>
                </c:pt>
                <c:pt idx="5">
                  <c:v>5.5899999999999998E-2</c:v>
                </c:pt>
                <c:pt idx="6">
                  <c:v>5.57E-2</c:v>
                </c:pt>
                <c:pt idx="7">
                  <c:v>5.6099999999999997E-2</c:v>
                </c:pt>
                <c:pt idx="8">
                  <c:v>5.4399999999999997E-2</c:v>
                </c:pt>
                <c:pt idx="9">
                  <c:v>5.4699999999999999E-2</c:v>
                </c:pt>
                <c:pt idx="10">
                  <c:v>5.4600000000000003E-2</c:v>
                </c:pt>
                <c:pt idx="11">
                  <c:v>5.3800000000000001E-2</c:v>
                </c:pt>
                <c:pt idx="12">
                  <c:v>5.5300000000000002E-2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98336"/>
        <c:axId val="658921664"/>
      </c:lineChart>
      <c:catAx>
        <c:axId val="6627983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58921664"/>
        <c:crosses val="autoZero"/>
        <c:auto val="1"/>
        <c:lblAlgn val="ctr"/>
        <c:lblOffset val="100"/>
        <c:noMultiLvlLbl val="0"/>
      </c:catAx>
      <c:valAx>
        <c:axId val="658921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27983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0.76429999999999987</c:v>
                </c:pt>
                <c:pt idx="1">
                  <c:v>0.76940000000000008</c:v>
                </c:pt>
                <c:pt idx="2">
                  <c:v>0.7752</c:v>
                </c:pt>
                <c:pt idx="3">
                  <c:v>0.77489999999999992</c:v>
                </c:pt>
                <c:pt idx="4">
                  <c:v>0.78190000000000004</c:v>
                </c:pt>
                <c:pt idx="5">
                  <c:v>0.78070000000000006</c:v>
                </c:pt>
                <c:pt idx="6">
                  <c:v>0.78100000000000003</c:v>
                </c:pt>
                <c:pt idx="7">
                  <c:v>0.78019999999999989</c:v>
                </c:pt>
                <c:pt idx="8">
                  <c:v>0.78930000000000011</c:v>
                </c:pt>
                <c:pt idx="9">
                  <c:v>0.78589999999999993</c:v>
                </c:pt>
                <c:pt idx="10">
                  <c:v>0.78169999999999995</c:v>
                </c:pt>
                <c:pt idx="11">
                  <c:v>0.78369999999999995</c:v>
                </c:pt>
                <c:pt idx="12">
                  <c:v>0.78129999999999988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0.84470000000000001</c:v>
                </c:pt>
                <c:pt idx="1">
                  <c:v>0.85209999999999997</c:v>
                </c:pt>
                <c:pt idx="2">
                  <c:v>0.85519999999999996</c:v>
                </c:pt>
                <c:pt idx="3">
                  <c:v>0.85580000000000001</c:v>
                </c:pt>
                <c:pt idx="4">
                  <c:v>0.8587999999999999</c:v>
                </c:pt>
                <c:pt idx="5">
                  <c:v>0.85689999999999988</c:v>
                </c:pt>
                <c:pt idx="6">
                  <c:v>0.85699999999999998</c:v>
                </c:pt>
                <c:pt idx="7">
                  <c:v>0.85520000000000007</c:v>
                </c:pt>
                <c:pt idx="8">
                  <c:v>0.85630000000000006</c:v>
                </c:pt>
                <c:pt idx="9">
                  <c:v>0.85500000000000009</c:v>
                </c:pt>
                <c:pt idx="10">
                  <c:v>0.85310000000000008</c:v>
                </c:pt>
                <c:pt idx="11">
                  <c:v>0.85350000000000015</c:v>
                </c:pt>
                <c:pt idx="12">
                  <c:v>0.85089999999999999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0.93049999999999988</c:v>
                </c:pt>
                <c:pt idx="1">
                  <c:v>0.92759999999999998</c:v>
                </c:pt>
                <c:pt idx="2">
                  <c:v>0.92920000000000003</c:v>
                </c:pt>
                <c:pt idx="3">
                  <c:v>0.92790000000000006</c:v>
                </c:pt>
                <c:pt idx="4">
                  <c:v>0.93240000000000001</c:v>
                </c:pt>
                <c:pt idx="5">
                  <c:v>0.93269999999999997</c:v>
                </c:pt>
                <c:pt idx="6">
                  <c:v>0.93279999999999996</c:v>
                </c:pt>
                <c:pt idx="7">
                  <c:v>0.93410000000000004</c:v>
                </c:pt>
                <c:pt idx="8">
                  <c:v>0.94420000000000004</c:v>
                </c:pt>
                <c:pt idx="9">
                  <c:v>0.94219999999999993</c:v>
                </c:pt>
                <c:pt idx="10">
                  <c:v>0.93920000000000003</c:v>
                </c:pt>
                <c:pt idx="11">
                  <c:v>0.94119999999999993</c:v>
                </c:pt>
                <c:pt idx="12">
                  <c:v>0.94130000000000003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0.92910000000000004</c:v>
                </c:pt>
                <c:pt idx="1">
                  <c:v>0.93340000000000001</c:v>
                </c:pt>
                <c:pt idx="2">
                  <c:v>0.9375</c:v>
                </c:pt>
                <c:pt idx="3">
                  <c:v>0.9395</c:v>
                </c:pt>
                <c:pt idx="4">
                  <c:v>0.94010000000000005</c:v>
                </c:pt>
                <c:pt idx="5">
                  <c:v>0.9396000000000001</c:v>
                </c:pt>
                <c:pt idx="6">
                  <c:v>0.9396000000000001</c:v>
                </c:pt>
                <c:pt idx="7">
                  <c:v>0.93890000000000007</c:v>
                </c:pt>
                <c:pt idx="8">
                  <c:v>0.94040000000000012</c:v>
                </c:pt>
                <c:pt idx="9">
                  <c:v>0.94010000000000016</c:v>
                </c:pt>
                <c:pt idx="10">
                  <c:v>0.93980000000000008</c:v>
                </c:pt>
                <c:pt idx="11">
                  <c:v>0.94040000000000012</c:v>
                </c:pt>
                <c:pt idx="12">
                  <c:v>0.93869999999999998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951296"/>
        <c:axId val="659137088"/>
      </c:lineChart>
      <c:catAx>
        <c:axId val="6169512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59137088"/>
        <c:crosses val="autoZero"/>
        <c:auto val="1"/>
        <c:lblAlgn val="ctr"/>
        <c:lblOffset val="100"/>
        <c:noMultiLvlLbl val="0"/>
      </c:catAx>
      <c:valAx>
        <c:axId val="659137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9512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80.760000000000005</c:v>
                </c:pt>
                <c:pt idx="1">
                  <c:v>81</c:v>
                </c:pt>
                <c:pt idx="2">
                  <c:v>88.79</c:v>
                </c:pt>
                <c:pt idx="3">
                  <c:v>87.29</c:v>
                </c:pt>
                <c:pt idx="4">
                  <c:v>93.68</c:v>
                </c:pt>
                <c:pt idx="5">
                  <c:v>86.15</c:v>
                </c:pt>
                <c:pt idx="6">
                  <c:v>92.81</c:v>
                </c:pt>
                <c:pt idx="7">
                  <c:v>98.16</c:v>
                </c:pt>
                <c:pt idx="8">
                  <c:v>89.95</c:v>
                </c:pt>
                <c:pt idx="9">
                  <c:v>91.74</c:v>
                </c:pt>
                <c:pt idx="10">
                  <c:v>85.52</c:v>
                </c:pt>
                <c:pt idx="11">
                  <c:v>77.61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84.12</c:v>
                </c:pt>
                <c:pt idx="1">
                  <c:v>89.59</c:v>
                </c:pt>
                <c:pt idx="2">
                  <c:v>92.98</c:v>
                </c:pt>
                <c:pt idx="3">
                  <c:v>65.39</c:v>
                </c:pt>
                <c:pt idx="4">
                  <c:v>68.75</c:v>
                </c:pt>
                <c:pt idx="5">
                  <c:v>65.83</c:v>
                </c:pt>
                <c:pt idx="6">
                  <c:v>74.34</c:v>
                </c:pt>
                <c:pt idx="7">
                  <c:v>77.83</c:v>
                </c:pt>
                <c:pt idx="8">
                  <c:v>80.180000000000007</c:v>
                </c:pt>
                <c:pt idx="9">
                  <c:v>85.31</c:v>
                </c:pt>
                <c:pt idx="10">
                  <c:v>79.09</c:v>
                </c:pt>
                <c:pt idx="11">
                  <c:v>79.760000000000005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79.52</c:v>
                </c:pt>
                <c:pt idx="1">
                  <c:v>77.66</c:v>
                </c:pt>
                <c:pt idx="2">
                  <c:v>93.08</c:v>
                </c:pt>
                <c:pt idx="3">
                  <c:v>83.88</c:v>
                </c:pt>
                <c:pt idx="4">
                  <c:v>87.39</c:v>
                </c:pt>
                <c:pt idx="5">
                  <c:v>84</c:v>
                </c:pt>
                <c:pt idx="6">
                  <c:v>84.17</c:v>
                </c:pt>
                <c:pt idx="7">
                  <c:v>78.75</c:v>
                </c:pt>
                <c:pt idx="8">
                  <c:v>82.48</c:v>
                </c:pt>
                <c:pt idx="9">
                  <c:v>85.89</c:v>
                </c:pt>
                <c:pt idx="10">
                  <c:v>80.88</c:v>
                </c:pt>
                <c:pt idx="11">
                  <c:v>87.41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83.52</c:v>
                </c:pt>
                <c:pt idx="1">
                  <c:v>79.52</c:v>
                </c:pt>
                <c:pt idx="2">
                  <c:v>96.32</c:v>
                </c:pt>
                <c:pt idx="3">
                  <c:v>92.45</c:v>
                </c:pt>
                <c:pt idx="4">
                  <c:v>97.36</c:v>
                </c:pt>
                <c:pt idx="5">
                  <c:v>86.54</c:v>
                </c:pt>
                <c:pt idx="6">
                  <c:v>85.72</c:v>
                </c:pt>
                <c:pt idx="7">
                  <c:v>88.86</c:v>
                </c:pt>
                <c:pt idx="8">
                  <c:v>85.04</c:v>
                </c:pt>
                <c:pt idx="9">
                  <c:v>90</c:v>
                </c:pt>
                <c:pt idx="10">
                  <c:v>81.63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816768"/>
        <c:axId val="659139392"/>
      </c:lineChart>
      <c:catAx>
        <c:axId val="66281676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59139392"/>
        <c:crosses val="autoZero"/>
        <c:auto val="1"/>
        <c:lblAlgn val="ctr"/>
        <c:lblOffset val="100"/>
        <c:noMultiLvlLbl val="0"/>
      </c:catAx>
      <c:valAx>
        <c:axId val="659139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28167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38.5</c:v>
                </c:pt>
                <c:pt idx="1">
                  <c:v>37.049999999999997</c:v>
                </c:pt>
                <c:pt idx="2">
                  <c:v>38.21</c:v>
                </c:pt>
                <c:pt idx="3">
                  <c:v>37.340000000000003</c:v>
                </c:pt>
                <c:pt idx="4">
                  <c:v>40.1</c:v>
                </c:pt>
                <c:pt idx="5">
                  <c:v>37.75</c:v>
                </c:pt>
                <c:pt idx="6">
                  <c:v>41.89</c:v>
                </c:pt>
                <c:pt idx="7">
                  <c:v>43.08</c:v>
                </c:pt>
                <c:pt idx="8">
                  <c:v>39.81</c:v>
                </c:pt>
                <c:pt idx="9">
                  <c:v>40.78</c:v>
                </c:pt>
                <c:pt idx="10">
                  <c:v>38.6</c:v>
                </c:pt>
                <c:pt idx="11">
                  <c:v>32.74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37.08</c:v>
                </c:pt>
                <c:pt idx="1">
                  <c:v>39.83</c:v>
                </c:pt>
                <c:pt idx="2">
                  <c:v>37.22</c:v>
                </c:pt>
                <c:pt idx="3">
                  <c:v>25.31</c:v>
                </c:pt>
                <c:pt idx="4">
                  <c:v>27.27</c:v>
                </c:pt>
                <c:pt idx="5">
                  <c:v>27.98</c:v>
                </c:pt>
                <c:pt idx="6">
                  <c:v>32.549999999999997</c:v>
                </c:pt>
                <c:pt idx="7">
                  <c:v>32.909999999999997</c:v>
                </c:pt>
                <c:pt idx="8">
                  <c:v>34.1</c:v>
                </c:pt>
                <c:pt idx="9">
                  <c:v>35.380000000000003</c:v>
                </c:pt>
                <c:pt idx="10">
                  <c:v>32.04</c:v>
                </c:pt>
                <c:pt idx="11">
                  <c:v>34.24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33.32</c:v>
                </c:pt>
                <c:pt idx="1">
                  <c:v>32.14</c:v>
                </c:pt>
                <c:pt idx="2">
                  <c:v>36.130000000000003</c:v>
                </c:pt>
                <c:pt idx="3">
                  <c:v>31.8</c:v>
                </c:pt>
                <c:pt idx="4">
                  <c:v>31.7</c:v>
                </c:pt>
                <c:pt idx="5">
                  <c:v>34.78</c:v>
                </c:pt>
                <c:pt idx="6">
                  <c:v>35.770000000000003</c:v>
                </c:pt>
                <c:pt idx="7">
                  <c:v>35.94</c:v>
                </c:pt>
                <c:pt idx="8">
                  <c:v>36.74</c:v>
                </c:pt>
                <c:pt idx="9">
                  <c:v>36.880000000000003</c:v>
                </c:pt>
                <c:pt idx="10">
                  <c:v>36.74</c:v>
                </c:pt>
                <c:pt idx="11">
                  <c:v>39.69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38.89</c:v>
                </c:pt>
                <c:pt idx="1">
                  <c:v>33.57</c:v>
                </c:pt>
                <c:pt idx="2">
                  <c:v>39.42</c:v>
                </c:pt>
                <c:pt idx="3">
                  <c:v>37.56</c:v>
                </c:pt>
                <c:pt idx="4">
                  <c:v>38.409999999999997</c:v>
                </c:pt>
                <c:pt idx="5">
                  <c:v>36.35</c:v>
                </c:pt>
                <c:pt idx="6">
                  <c:v>35.67</c:v>
                </c:pt>
                <c:pt idx="7">
                  <c:v>37.24</c:v>
                </c:pt>
                <c:pt idx="8">
                  <c:v>35.450000000000003</c:v>
                </c:pt>
                <c:pt idx="9">
                  <c:v>37.869999999999997</c:v>
                </c:pt>
                <c:pt idx="10">
                  <c:v>35.33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828544"/>
        <c:axId val="659141696"/>
      </c:lineChart>
      <c:catAx>
        <c:axId val="66282854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59141696"/>
        <c:crosses val="autoZero"/>
        <c:auto val="1"/>
        <c:lblAlgn val="ctr"/>
        <c:lblOffset val="100"/>
        <c:noMultiLvlLbl val="0"/>
      </c:catAx>
      <c:valAx>
        <c:axId val="659141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28285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12.32</c:v>
                </c:pt>
                <c:pt idx="1">
                  <c:v>11.76</c:v>
                </c:pt>
                <c:pt idx="2">
                  <c:v>14.01</c:v>
                </c:pt>
                <c:pt idx="3">
                  <c:v>14.52</c:v>
                </c:pt>
                <c:pt idx="4">
                  <c:v>16.309999999999999</c:v>
                </c:pt>
                <c:pt idx="5">
                  <c:v>13.21</c:v>
                </c:pt>
                <c:pt idx="6">
                  <c:v>14.57</c:v>
                </c:pt>
                <c:pt idx="7">
                  <c:v>15.39</c:v>
                </c:pt>
                <c:pt idx="8">
                  <c:v>13.58</c:v>
                </c:pt>
                <c:pt idx="9">
                  <c:v>13.21</c:v>
                </c:pt>
                <c:pt idx="10">
                  <c:v>12.12</c:v>
                </c:pt>
                <c:pt idx="11">
                  <c:v>12.83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12.75</c:v>
                </c:pt>
                <c:pt idx="1">
                  <c:v>14.74</c:v>
                </c:pt>
                <c:pt idx="2">
                  <c:v>16.46</c:v>
                </c:pt>
                <c:pt idx="3">
                  <c:v>11.18</c:v>
                </c:pt>
                <c:pt idx="4">
                  <c:v>11.83</c:v>
                </c:pt>
                <c:pt idx="5">
                  <c:v>10.89</c:v>
                </c:pt>
                <c:pt idx="6">
                  <c:v>13.31</c:v>
                </c:pt>
                <c:pt idx="7">
                  <c:v>14.25</c:v>
                </c:pt>
                <c:pt idx="8">
                  <c:v>15.17</c:v>
                </c:pt>
                <c:pt idx="9">
                  <c:v>15.44</c:v>
                </c:pt>
                <c:pt idx="10">
                  <c:v>14.4</c:v>
                </c:pt>
                <c:pt idx="11">
                  <c:v>14.42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14.18</c:v>
                </c:pt>
                <c:pt idx="1">
                  <c:v>13.79</c:v>
                </c:pt>
                <c:pt idx="2">
                  <c:v>16.82</c:v>
                </c:pt>
                <c:pt idx="3">
                  <c:v>15.92</c:v>
                </c:pt>
                <c:pt idx="4">
                  <c:v>15.51</c:v>
                </c:pt>
                <c:pt idx="5">
                  <c:v>13.41</c:v>
                </c:pt>
                <c:pt idx="6">
                  <c:v>14.91</c:v>
                </c:pt>
                <c:pt idx="7">
                  <c:v>13.55</c:v>
                </c:pt>
                <c:pt idx="8">
                  <c:v>14.06</c:v>
                </c:pt>
                <c:pt idx="9">
                  <c:v>15.44</c:v>
                </c:pt>
                <c:pt idx="10">
                  <c:v>14.25</c:v>
                </c:pt>
                <c:pt idx="11">
                  <c:v>14.54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12.97</c:v>
                </c:pt>
                <c:pt idx="1">
                  <c:v>14.28</c:v>
                </c:pt>
                <c:pt idx="2">
                  <c:v>16.48</c:v>
                </c:pt>
                <c:pt idx="3">
                  <c:v>16</c:v>
                </c:pt>
                <c:pt idx="4">
                  <c:v>18.37</c:v>
                </c:pt>
                <c:pt idx="5">
                  <c:v>16.75</c:v>
                </c:pt>
                <c:pt idx="6">
                  <c:v>15.8</c:v>
                </c:pt>
                <c:pt idx="7">
                  <c:v>15.05</c:v>
                </c:pt>
                <c:pt idx="8">
                  <c:v>14.93</c:v>
                </c:pt>
                <c:pt idx="9">
                  <c:v>14.88</c:v>
                </c:pt>
                <c:pt idx="10">
                  <c:v>13.31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800896"/>
        <c:axId val="659144000"/>
      </c:lineChart>
      <c:catAx>
        <c:axId val="66280089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59144000"/>
        <c:crosses val="autoZero"/>
        <c:auto val="1"/>
        <c:lblAlgn val="ctr"/>
        <c:lblOffset val="100"/>
        <c:noMultiLvlLbl val="0"/>
      </c:catAx>
      <c:valAx>
        <c:axId val="659144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28008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2.0099999999999998</c:v>
                </c:pt>
                <c:pt idx="1">
                  <c:v>3.03</c:v>
                </c:pt>
                <c:pt idx="2">
                  <c:v>3.68</c:v>
                </c:pt>
                <c:pt idx="3">
                  <c:v>3.32</c:v>
                </c:pt>
                <c:pt idx="4">
                  <c:v>3.46</c:v>
                </c:pt>
                <c:pt idx="5">
                  <c:v>2.86</c:v>
                </c:pt>
                <c:pt idx="6">
                  <c:v>2.81</c:v>
                </c:pt>
                <c:pt idx="7">
                  <c:v>3.39</c:v>
                </c:pt>
                <c:pt idx="8">
                  <c:v>2.71</c:v>
                </c:pt>
                <c:pt idx="9">
                  <c:v>3.78</c:v>
                </c:pt>
                <c:pt idx="10">
                  <c:v>3.63</c:v>
                </c:pt>
                <c:pt idx="11">
                  <c:v>2.69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2.98</c:v>
                </c:pt>
                <c:pt idx="1">
                  <c:v>4.09</c:v>
                </c:pt>
                <c:pt idx="2">
                  <c:v>4.38</c:v>
                </c:pt>
                <c:pt idx="3">
                  <c:v>2.13</c:v>
                </c:pt>
                <c:pt idx="4">
                  <c:v>2.71</c:v>
                </c:pt>
                <c:pt idx="5">
                  <c:v>2.73</c:v>
                </c:pt>
                <c:pt idx="6">
                  <c:v>2.15</c:v>
                </c:pt>
                <c:pt idx="7">
                  <c:v>2.69</c:v>
                </c:pt>
                <c:pt idx="8">
                  <c:v>3.05</c:v>
                </c:pt>
                <c:pt idx="9">
                  <c:v>3.56</c:v>
                </c:pt>
                <c:pt idx="10">
                  <c:v>3.19</c:v>
                </c:pt>
                <c:pt idx="11">
                  <c:v>2.95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2.73</c:v>
                </c:pt>
                <c:pt idx="1">
                  <c:v>3</c:v>
                </c:pt>
                <c:pt idx="2">
                  <c:v>5.01</c:v>
                </c:pt>
                <c:pt idx="3">
                  <c:v>3.39</c:v>
                </c:pt>
                <c:pt idx="4">
                  <c:v>3.51</c:v>
                </c:pt>
                <c:pt idx="5">
                  <c:v>2.98</c:v>
                </c:pt>
                <c:pt idx="6">
                  <c:v>3.15</c:v>
                </c:pt>
                <c:pt idx="7">
                  <c:v>2.4700000000000002</c:v>
                </c:pt>
                <c:pt idx="8">
                  <c:v>2.86</c:v>
                </c:pt>
                <c:pt idx="9">
                  <c:v>3.29</c:v>
                </c:pt>
                <c:pt idx="10">
                  <c:v>3.41</c:v>
                </c:pt>
                <c:pt idx="11">
                  <c:v>2.86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2.71</c:v>
                </c:pt>
                <c:pt idx="1">
                  <c:v>2.73</c:v>
                </c:pt>
                <c:pt idx="2">
                  <c:v>3.97</c:v>
                </c:pt>
                <c:pt idx="3">
                  <c:v>3.39</c:v>
                </c:pt>
                <c:pt idx="4">
                  <c:v>4.1399999999999997</c:v>
                </c:pt>
                <c:pt idx="5">
                  <c:v>3.17</c:v>
                </c:pt>
                <c:pt idx="6">
                  <c:v>3.63</c:v>
                </c:pt>
                <c:pt idx="7">
                  <c:v>2.93</c:v>
                </c:pt>
                <c:pt idx="8">
                  <c:v>3.44</c:v>
                </c:pt>
                <c:pt idx="9">
                  <c:v>3.27</c:v>
                </c:pt>
                <c:pt idx="10">
                  <c:v>3.44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814720"/>
        <c:axId val="666707648"/>
      </c:lineChart>
      <c:catAx>
        <c:axId val="66281472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6707648"/>
        <c:crosses val="autoZero"/>
        <c:auto val="1"/>
        <c:lblAlgn val="ctr"/>
        <c:lblOffset val="100"/>
        <c:noMultiLvlLbl val="0"/>
      </c:catAx>
      <c:valAx>
        <c:axId val="666707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28147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1.04</c:v>
                </c:pt>
                <c:pt idx="1">
                  <c:v>0.63</c:v>
                </c:pt>
                <c:pt idx="2">
                  <c:v>0.61</c:v>
                </c:pt>
                <c:pt idx="3">
                  <c:v>0.75</c:v>
                </c:pt>
                <c:pt idx="4">
                  <c:v>0.75</c:v>
                </c:pt>
                <c:pt idx="5">
                  <c:v>1.19</c:v>
                </c:pt>
                <c:pt idx="6">
                  <c:v>1.0900000000000001</c:v>
                </c:pt>
                <c:pt idx="7">
                  <c:v>1.4</c:v>
                </c:pt>
                <c:pt idx="8">
                  <c:v>1.19</c:v>
                </c:pt>
                <c:pt idx="9">
                  <c:v>1.36</c:v>
                </c:pt>
                <c:pt idx="10">
                  <c:v>1.26</c:v>
                </c:pt>
                <c:pt idx="11">
                  <c:v>1.1399999999999999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1.57</c:v>
                </c:pt>
                <c:pt idx="1">
                  <c:v>1.36</c:v>
                </c:pt>
                <c:pt idx="2">
                  <c:v>1.55</c:v>
                </c:pt>
                <c:pt idx="3">
                  <c:v>0.94</c:v>
                </c:pt>
                <c:pt idx="4">
                  <c:v>0.99</c:v>
                </c:pt>
                <c:pt idx="5">
                  <c:v>0.9</c:v>
                </c:pt>
                <c:pt idx="6">
                  <c:v>1.1399999999999999</c:v>
                </c:pt>
                <c:pt idx="7">
                  <c:v>0.99</c:v>
                </c:pt>
                <c:pt idx="8">
                  <c:v>1.1399999999999999</c:v>
                </c:pt>
                <c:pt idx="9">
                  <c:v>1.0900000000000001</c:v>
                </c:pt>
                <c:pt idx="10">
                  <c:v>0.85</c:v>
                </c:pt>
                <c:pt idx="11">
                  <c:v>1.04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1.31</c:v>
                </c:pt>
                <c:pt idx="1">
                  <c:v>1.43</c:v>
                </c:pt>
                <c:pt idx="2">
                  <c:v>1.33</c:v>
                </c:pt>
                <c:pt idx="3">
                  <c:v>1.1599999999999999</c:v>
                </c:pt>
                <c:pt idx="4">
                  <c:v>1.1100000000000001</c:v>
                </c:pt>
                <c:pt idx="5">
                  <c:v>0.9</c:v>
                </c:pt>
                <c:pt idx="6">
                  <c:v>1.31</c:v>
                </c:pt>
                <c:pt idx="7">
                  <c:v>0.77</c:v>
                </c:pt>
                <c:pt idx="8">
                  <c:v>0.92</c:v>
                </c:pt>
                <c:pt idx="9">
                  <c:v>0.92</c:v>
                </c:pt>
                <c:pt idx="10">
                  <c:v>0.7</c:v>
                </c:pt>
                <c:pt idx="11">
                  <c:v>0.92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0.85</c:v>
                </c:pt>
                <c:pt idx="1">
                  <c:v>1.4</c:v>
                </c:pt>
                <c:pt idx="2">
                  <c:v>1.96</c:v>
                </c:pt>
                <c:pt idx="3">
                  <c:v>1.79</c:v>
                </c:pt>
                <c:pt idx="4">
                  <c:v>1.26</c:v>
                </c:pt>
                <c:pt idx="5">
                  <c:v>1.1100000000000001</c:v>
                </c:pt>
                <c:pt idx="6">
                  <c:v>1.23</c:v>
                </c:pt>
                <c:pt idx="7">
                  <c:v>1.1100000000000001</c:v>
                </c:pt>
                <c:pt idx="8">
                  <c:v>1.23</c:v>
                </c:pt>
                <c:pt idx="9">
                  <c:v>1.31</c:v>
                </c:pt>
                <c:pt idx="10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815744"/>
        <c:axId val="666709952"/>
      </c:lineChart>
      <c:catAx>
        <c:axId val="66281574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6709952"/>
        <c:crosses val="autoZero"/>
        <c:auto val="1"/>
        <c:lblAlgn val="ctr"/>
        <c:lblOffset val="100"/>
        <c:noMultiLvlLbl val="0"/>
      </c:catAx>
      <c:valAx>
        <c:axId val="666709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28157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0.16935276586245263</c:v>
                </c:pt>
                <c:pt idx="1">
                  <c:v>0.44346918138084562</c:v>
                </c:pt>
                <c:pt idx="2">
                  <c:v>0.20655229733299299</c:v>
                </c:pt>
                <c:pt idx="3">
                  <c:v>9.3829516822324349E-2</c:v>
                </c:pt>
                <c:pt idx="4">
                  <c:v>5.9134501218016507E-2</c:v>
                </c:pt>
                <c:pt idx="5">
                  <c:v>8.7471283893454915E-3</c:v>
                </c:pt>
                <c:pt idx="6">
                  <c:v>1.8914608994022426E-2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70344448"/>
        <c:axId val="622328576"/>
      </c:barChart>
      <c:catAx>
        <c:axId val="570344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22328576"/>
        <c:crosses val="autoZero"/>
        <c:auto val="1"/>
        <c:lblAlgn val="ctr"/>
        <c:lblOffset val="100"/>
        <c:noMultiLvlLbl val="0"/>
      </c:catAx>
      <c:valAx>
        <c:axId val="622328576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70344448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14.18</c:v>
                </c:pt>
                <c:pt idx="1">
                  <c:v>15.2</c:v>
                </c:pt>
                <c:pt idx="2">
                  <c:v>17.23</c:v>
                </c:pt>
                <c:pt idx="3">
                  <c:v>16.75</c:v>
                </c:pt>
                <c:pt idx="4">
                  <c:v>18.149999999999999</c:v>
                </c:pt>
                <c:pt idx="5">
                  <c:v>16.96</c:v>
                </c:pt>
                <c:pt idx="6">
                  <c:v>16.43</c:v>
                </c:pt>
                <c:pt idx="7">
                  <c:v>16.82</c:v>
                </c:pt>
                <c:pt idx="8">
                  <c:v>14.96</c:v>
                </c:pt>
                <c:pt idx="9">
                  <c:v>16.41</c:v>
                </c:pt>
                <c:pt idx="10">
                  <c:v>16.170000000000002</c:v>
                </c:pt>
                <c:pt idx="11">
                  <c:v>15.95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15.49</c:v>
                </c:pt>
                <c:pt idx="1">
                  <c:v>14.74</c:v>
                </c:pt>
                <c:pt idx="2">
                  <c:v>17.420000000000002</c:v>
                </c:pt>
                <c:pt idx="3">
                  <c:v>13.31</c:v>
                </c:pt>
                <c:pt idx="4">
                  <c:v>13.41</c:v>
                </c:pt>
                <c:pt idx="5">
                  <c:v>11.45</c:v>
                </c:pt>
                <c:pt idx="6">
                  <c:v>11.96</c:v>
                </c:pt>
                <c:pt idx="7">
                  <c:v>13.02</c:v>
                </c:pt>
                <c:pt idx="8">
                  <c:v>12.58</c:v>
                </c:pt>
                <c:pt idx="9">
                  <c:v>13.14</c:v>
                </c:pt>
                <c:pt idx="10">
                  <c:v>14.47</c:v>
                </c:pt>
                <c:pt idx="11">
                  <c:v>12.85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13.12</c:v>
                </c:pt>
                <c:pt idx="1">
                  <c:v>12.05</c:v>
                </c:pt>
                <c:pt idx="2">
                  <c:v>15.61</c:v>
                </c:pt>
                <c:pt idx="3">
                  <c:v>14.91</c:v>
                </c:pt>
                <c:pt idx="4">
                  <c:v>15.29</c:v>
                </c:pt>
                <c:pt idx="5">
                  <c:v>13.46</c:v>
                </c:pt>
                <c:pt idx="6">
                  <c:v>13.5</c:v>
                </c:pt>
                <c:pt idx="7">
                  <c:v>11.91</c:v>
                </c:pt>
                <c:pt idx="8">
                  <c:v>11.81</c:v>
                </c:pt>
                <c:pt idx="9">
                  <c:v>13.04</c:v>
                </c:pt>
                <c:pt idx="10">
                  <c:v>13.09</c:v>
                </c:pt>
                <c:pt idx="11">
                  <c:v>14.54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13.02</c:v>
                </c:pt>
                <c:pt idx="1">
                  <c:v>12.17</c:v>
                </c:pt>
                <c:pt idx="2">
                  <c:v>14.52</c:v>
                </c:pt>
                <c:pt idx="3">
                  <c:v>16.09</c:v>
                </c:pt>
                <c:pt idx="4">
                  <c:v>17.28</c:v>
                </c:pt>
                <c:pt idx="5">
                  <c:v>12.58</c:v>
                </c:pt>
                <c:pt idx="6">
                  <c:v>13.19</c:v>
                </c:pt>
                <c:pt idx="7">
                  <c:v>15.78</c:v>
                </c:pt>
                <c:pt idx="8">
                  <c:v>14.4</c:v>
                </c:pt>
                <c:pt idx="9">
                  <c:v>16.260000000000002</c:v>
                </c:pt>
                <c:pt idx="10">
                  <c:v>14.28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817280"/>
        <c:axId val="666712256"/>
      </c:lineChart>
      <c:catAx>
        <c:axId val="66281728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6712256"/>
        <c:crosses val="autoZero"/>
        <c:auto val="1"/>
        <c:lblAlgn val="ctr"/>
        <c:lblOffset val="100"/>
        <c:noMultiLvlLbl val="0"/>
      </c:catAx>
      <c:valAx>
        <c:axId val="666712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28172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0.53</c:v>
                </c:pt>
                <c:pt idx="1">
                  <c:v>0.36</c:v>
                </c:pt>
                <c:pt idx="2">
                  <c:v>0.53</c:v>
                </c:pt>
                <c:pt idx="3">
                  <c:v>0.41</c:v>
                </c:pt>
                <c:pt idx="4">
                  <c:v>0.41</c:v>
                </c:pt>
                <c:pt idx="5">
                  <c:v>0.7</c:v>
                </c:pt>
                <c:pt idx="6">
                  <c:v>0.41</c:v>
                </c:pt>
                <c:pt idx="7">
                  <c:v>0.46</c:v>
                </c:pt>
                <c:pt idx="8">
                  <c:v>0.51</c:v>
                </c:pt>
                <c:pt idx="9">
                  <c:v>0.57999999999999996</c:v>
                </c:pt>
                <c:pt idx="10">
                  <c:v>0.28999999999999998</c:v>
                </c:pt>
                <c:pt idx="11">
                  <c:v>0.17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0.53</c:v>
                </c:pt>
                <c:pt idx="1">
                  <c:v>0.39</c:v>
                </c:pt>
                <c:pt idx="2">
                  <c:v>0.36</c:v>
                </c:pt>
                <c:pt idx="3">
                  <c:v>0.27</c:v>
                </c:pt>
                <c:pt idx="4">
                  <c:v>0.44</c:v>
                </c:pt>
                <c:pt idx="5">
                  <c:v>0.48</c:v>
                </c:pt>
                <c:pt idx="6">
                  <c:v>0.63</c:v>
                </c:pt>
                <c:pt idx="7">
                  <c:v>0.34</c:v>
                </c:pt>
                <c:pt idx="8">
                  <c:v>0.34</c:v>
                </c:pt>
                <c:pt idx="9">
                  <c:v>0.7</c:v>
                </c:pt>
                <c:pt idx="10">
                  <c:v>0.48</c:v>
                </c:pt>
                <c:pt idx="11">
                  <c:v>0.57999999999999996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0.44</c:v>
                </c:pt>
                <c:pt idx="1">
                  <c:v>0.39</c:v>
                </c:pt>
                <c:pt idx="2">
                  <c:v>0.53</c:v>
                </c:pt>
                <c:pt idx="3">
                  <c:v>0.56000000000000005</c:v>
                </c:pt>
                <c:pt idx="4">
                  <c:v>0.24</c:v>
                </c:pt>
                <c:pt idx="5">
                  <c:v>0.39</c:v>
                </c:pt>
                <c:pt idx="6">
                  <c:v>0.46</c:v>
                </c:pt>
                <c:pt idx="7">
                  <c:v>0.46</c:v>
                </c:pt>
                <c:pt idx="8">
                  <c:v>0.61</c:v>
                </c:pt>
                <c:pt idx="9">
                  <c:v>0.53</c:v>
                </c:pt>
                <c:pt idx="10">
                  <c:v>0.53</c:v>
                </c:pt>
                <c:pt idx="11">
                  <c:v>0.41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0.61</c:v>
                </c:pt>
                <c:pt idx="1">
                  <c:v>0.48</c:v>
                </c:pt>
                <c:pt idx="2">
                  <c:v>0.85</c:v>
                </c:pt>
                <c:pt idx="3">
                  <c:v>0.63</c:v>
                </c:pt>
                <c:pt idx="4">
                  <c:v>0.94</c:v>
                </c:pt>
                <c:pt idx="5">
                  <c:v>0.65</c:v>
                </c:pt>
                <c:pt idx="6">
                  <c:v>0.56000000000000005</c:v>
                </c:pt>
                <c:pt idx="7">
                  <c:v>0.65</c:v>
                </c:pt>
                <c:pt idx="8">
                  <c:v>0.61</c:v>
                </c:pt>
                <c:pt idx="9">
                  <c:v>0.68</c:v>
                </c:pt>
                <c:pt idx="10">
                  <c:v>0.39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818304"/>
        <c:axId val="671498816"/>
      </c:lineChart>
      <c:catAx>
        <c:axId val="66281830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71498816"/>
        <c:crosses val="autoZero"/>
        <c:auto val="1"/>
        <c:lblAlgn val="ctr"/>
        <c:lblOffset val="100"/>
        <c:noMultiLvlLbl val="0"/>
      </c:catAx>
      <c:valAx>
        <c:axId val="671498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28183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12.17</c:v>
                </c:pt>
                <c:pt idx="1">
                  <c:v>12.97</c:v>
                </c:pt>
                <c:pt idx="2">
                  <c:v>14.52</c:v>
                </c:pt>
                <c:pt idx="3">
                  <c:v>14.21</c:v>
                </c:pt>
                <c:pt idx="4">
                  <c:v>14.5</c:v>
                </c:pt>
                <c:pt idx="5">
                  <c:v>13.48</c:v>
                </c:pt>
                <c:pt idx="6">
                  <c:v>15.61</c:v>
                </c:pt>
                <c:pt idx="7">
                  <c:v>17.62</c:v>
                </c:pt>
                <c:pt idx="8">
                  <c:v>17.21</c:v>
                </c:pt>
                <c:pt idx="9">
                  <c:v>15.63</c:v>
                </c:pt>
                <c:pt idx="10">
                  <c:v>13.46</c:v>
                </c:pt>
                <c:pt idx="11">
                  <c:v>12.1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13.72</c:v>
                </c:pt>
                <c:pt idx="1">
                  <c:v>14.45</c:v>
                </c:pt>
                <c:pt idx="2">
                  <c:v>15.59</c:v>
                </c:pt>
                <c:pt idx="3">
                  <c:v>12.25</c:v>
                </c:pt>
                <c:pt idx="4">
                  <c:v>12.1</c:v>
                </c:pt>
                <c:pt idx="5">
                  <c:v>11.4</c:v>
                </c:pt>
                <c:pt idx="6">
                  <c:v>12.61</c:v>
                </c:pt>
                <c:pt idx="7">
                  <c:v>13.62</c:v>
                </c:pt>
                <c:pt idx="8">
                  <c:v>13.79</c:v>
                </c:pt>
                <c:pt idx="9">
                  <c:v>16</c:v>
                </c:pt>
                <c:pt idx="10">
                  <c:v>13.65</c:v>
                </c:pt>
                <c:pt idx="11">
                  <c:v>13.67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14.42</c:v>
                </c:pt>
                <c:pt idx="1">
                  <c:v>14.86</c:v>
                </c:pt>
                <c:pt idx="2">
                  <c:v>17.64</c:v>
                </c:pt>
                <c:pt idx="3">
                  <c:v>16.14</c:v>
                </c:pt>
                <c:pt idx="4">
                  <c:v>20.010000000000002</c:v>
                </c:pt>
                <c:pt idx="5">
                  <c:v>18.100000000000001</c:v>
                </c:pt>
                <c:pt idx="6">
                  <c:v>15.08</c:v>
                </c:pt>
                <c:pt idx="7">
                  <c:v>13.65</c:v>
                </c:pt>
                <c:pt idx="8">
                  <c:v>15.49</c:v>
                </c:pt>
                <c:pt idx="9">
                  <c:v>15.78</c:v>
                </c:pt>
                <c:pt idx="10">
                  <c:v>12.15</c:v>
                </c:pt>
                <c:pt idx="11">
                  <c:v>14.45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14.47</c:v>
                </c:pt>
                <c:pt idx="1">
                  <c:v>14.88</c:v>
                </c:pt>
                <c:pt idx="2">
                  <c:v>19.12</c:v>
                </c:pt>
                <c:pt idx="3">
                  <c:v>16.989999999999998</c:v>
                </c:pt>
                <c:pt idx="4">
                  <c:v>16.96</c:v>
                </c:pt>
                <c:pt idx="5">
                  <c:v>15.92</c:v>
                </c:pt>
                <c:pt idx="6">
                  <c:v>15.63</c:v>
                </c:pt>
                <c:pt idx="7">
                  <c:v>16.09</c:v>
                </c:pt>
                <c:pt idx="8">
                  <c:v>14.98</c:v>
                </c:pt>
                <c:pt idx="9">
                  <c:v>15.73</c:v>
                </c:pt>
                <c:pt idx="10">
                  <c:v>13.62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63584"/>
        <c:axId val="671501120"/>
      </c:lineChart>
      <c:catAx>
        <c:axId val="66016358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71501120"/>
        <c:crosses val="autoZero"/>
        <c:auto val="1"/>
        <c:lblAlgn val="ctr"/>
        <c:lblOffset val="100"/>
        <c:noMultiLvlLbl val="0"/>
      </c:catAx>
      <c:valAx>
        <c:axId val="671501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1635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2.8344999999999999E-2</c:v>
                </c:pt>
                <c:pt idx="1">
                  <c:v>2.2196E-2</c:v>
                </c:pt>
                <c:pt idx="2">
                  <c:v>5.7671E-2</c:v>
                </c:pt>
                <c:pt idx="3">
                  <c:v>6.0040999999999997E-2</c:v>
                </c:pt>
                <c:pt idx="4">
                  <c:v>0.217222</c:v>
                </c:pt>
                <c:pt idx="5">
                  <c:v>0.46833799999999998</c:v>
                </c:pt>
                <c:pt idx="6">
                  <c:v>0.14618700000000007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0.14210272019939307</c:v>
                </c:pt>
                <c:pt idx="1">
                  <c:v>0.14220054643413427</c:v>
                </c:pt>
                <c:pt idx="2">
                  <c:v>0.1684803208435208</c:v>
                </c:pt>
                <c:pt idx="3">
                  <c:v>3.422624919956585E-2</c:v>
                </c:pt>
                <c:pt idx="4">
                  <c:v>0.2183458346418283</c:v>
                </c:pt>
                <c:pt idx="5">
                  <c:v>0.29464432868155771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60162048"/>
        <c:axId val="671504000"/>
      </c:barChart>
      <c:catAx>
        <c:axId val="660162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71504000"/>
        <c:crosses val="autoZero"/>
        <c:auto val="1"/>
        <c:lblAlgn val="ctr"/>
        <c:lblOffset val="100"/>
        <c:noMultiLvlLbl val="0"/>
      </c:catAx>
      <c:valAx>
        <c:axId val="67150400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0162048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0.69819508056168844</c:v>
                </c:pt>
                <c:pt idx="1">
                  <c:v>0.46893432900798288</c:v>
                </c:pt>
                <c:pt idx="2">
                  <c:v>0.19452882407033101</c:v>
                </c:pt>
                <c:pt idx="3">
                  <c:v>0.24578356070668617</c:v>
                </c:pt>
                <c:pt idx="4">
                  <c:v>0.13008835798087132</c:v>
                </c:pt>
                <c:pt idx="5">
                  <c:v>0.17617310878826514</c:v>
                </c:pt>
                <c:pt idx="6">
                  <c:v>0.57490349034014931</c:v>
                </c:pt>
                <c:pt idx="7">
                  <c:v>0.72797114261217999</c:v>
                </c:pt>
                <c:pt idx="8">
                  <c:v>0.20192264123283593</c:v>
                </c:pt>
                <c:pt idx="9">
                  <c:v>0.19726530050153926</c:v>
                </c:pt>
                <c:pt idx="10">
                  <c:v>0.71824776661765288</c:v>
                </c:pt>
                <c:pt idx="11">
                  <c:v>0.29103048772361589</c:v>
                </c:pt>
                <c:pt idx="12">
                  <c:v>0.28354515852461276</c:v>
                </c:pt>
                <c:pt idx="13">
                  <c:v>5.3493671898252833E-2</c:v>
                </c:pt>
                <c:pt idx="14">
                  <c:v>2.6265731407730544E-2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60185088"/>
        <c:axId val="671505728"/>
      </c:barChart>
      <c:catAx>
        <c:axId val="660185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71505728"/>
        <c:crosses val="autoZero"/>
        <c:auto val="1"/>
        <c:lblAlgn val="ctr"/>
        <c:lblOffset val="100"/>
        <c:noMultiLvlLbl val="0"/>
      </c:catAx>
      <c:valAx>
        <c:axId val="671505728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0185088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0.29362170938188564</c:v>
                </c:pt>
                <c:pt idx="1">
                  <c:v>7.3041091654103369E-3</c:v>
                </c:pt>
                <c:pt idx="2">
                  <c:v>0.14002232401716341</c:v>
                </c:pt>
                <c:pt idx="3">
                  <c:v>6.6150604971201052E-2</c:v>
                </c:pt>
                <c:pt idx="4">
                  <c:v>1.4578984498820982E-2</c:v>
                </c:pt>
                <c:pt idx="5">
                  <c:v>0.45553485832463564</c:v>
                </c:pt>
                <c:pt idx="6">
                  <c:v>2.2787409640882911E-2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188672"/>
        <c:axId val="671802496"/>
      </c:barChart>
      <c:catAx>
        <c:axId val="660188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71802496"/>
        <c:crosses val="autoZero"/>
        <c:auto val="0"/>
        <c:lblAlgn val="ctr"/>
        <c:lblOffset val="100"/>
        <c:noMultiLvlLbl val="0"/>
      </c:catAx>
      <c:valAx>
        <c:axId val="67180249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0188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3014637</c:v>
                </c:pt>
                <c:pt idx="1">
                  <c:v>3438765</c:v>
                </c:pt>
                <c:pt idx="2">
                  <c:v>3801962</c:v>
                </c:pt>
                <c:pt idx="3">
                  <c:v>4132148</c:v>
                </c:pt>
                <c:pt idx="4">
                  <c:v>4139040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1436293</c:v>
                </c:pt>
                <c:pt idx="1">
                  <c:v>1657021</c:v>
                </c:pt>
                <c:pt idx="2">
                  <c:v>1821773</c:v>
                </c:pt>
                <c:pt idx="3">
                  <c:v>1979988</c:v>
                </c:pt>
                <c:pt idx="4">
                  <c:v>1979766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1578344</c:v>
                </c:pt>
                <c:pt idx="1">
                  <c:v>1781744</c:v>
                </c:pt>
                <c:pt idx="2">
                  <c:v>1980189</c:v>
                </c:pt>
                <c:pt idx="3">
                  <c:v>2152160</c:v>
                </c:pt>
                <c:pt idx="4">
                  <c:v>2159274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60512"/>
        <c:axId val="671804800"/>
      </c:lineChart>
      <c:catAx>
        <c:axId val="66016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71804800"/>
        <c:crosses val="autoZero"/>
        <c:auto val="1"/>
        <c:lblAlgn val="ctr"/>
        <c:lblOffset val="100"/>
        <c:noMultiLvlLbl val="0"/>
      </c:catAx>
      <c:valAx>
        <c:axId val="6718048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0160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221422</c:v>
                </c:pt>
                <c:pt idx="1">
                  <c:v>341953</c:v>
                </c:pt>
                <c:pt idx="2">
                  <c:v>1256035</c:v>
                </c:pt>
                <c:pt idx="3">
                  <c:v>38975</c:v>
                </c:pt>
                <c:pt idx="4">
                  <c:v>931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136263</c:v>
                </c:pt>
                <c:pt idx="1">
                  <c:v>330512</c:v>
                </c:pt>
                <c:pt idx="2">
                  <c:v>124237</c:v>
                </c:pt>
                <c:pt idx="3">
                  <c:v>54919</c:v>
                </c:pt>
                <c:pt idx="4">
                  <c:v>112004</c:v>
                </c:pt>
                <c:pt idx="5">
                  <c:v>41463</c:v>
                </c:pt>
                <c:pt idx="6">
                  <c:v>933648</c:v>
                </c:pt>
                <c:pt idx="7">
                  <c:v>34256</c:v>
                </c:pt>
                <c:pt idx="8">
                  <c:v>52021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0.16040650253357697</c:v>
                </c:pt>
                <c:pt idx="1">
                  <c:v>0.48278464097225532</c:v>
                </c:pt>
                <c:pt idx="2">
                  <c:v>0.1080058372549389</c:v>
                </c:pt>
                <c:pt idx="3">
                  <c:v>0.24880301923922885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129269</c:v>
                </c:pt>
                <c:pt idx="1">
                  <c:v>347274</c:v>
                </c:pt>
                <c:pt idx="2">
                  <c:v>133271</c:v>
                </c:pt>
                <c:pt idx="3">
                  <c:v>57199</c:v>
                </c:pt>
                <c:pt idx="4">
                  <c:v>114102</c:v>
                </c:pt>
                <c:pt idx="5">
                  <c:v>39178</c:v>
                </c:pt>
                <c:pt idx="6">
                  <c:v>902162</c:v>
                </c:pt>
                <c:pt idx="7">
                  <c:v>33187</c:v>
                </c:pt>
                <c:pt idx="8">
                  <c:v>56973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82710</c:v>
                </c:pt>
                <c:pt idx="1">
                  <c:v>340085</c:v>
                </c:pt>
                <c:pt idx="2">
                  <c:v>66465</c:v>
                </c:pt>
                <c:pt idx="3">
                  <c:v>62251</c:v>
                </c:pt>
                <c:pt idx="4">
                  <c:v>109082</c:v>
                </c:pt>
                <c:pt idx="5">
                  <c:v>44476</c:v>
                </c:pt>
                <c:pt idx="6">
                  <c:v>721620</c:v>
                </c:pt>
                <c:pt idx="7">
                  <c:v>40476</c:v>
                </c:pt>
                <c:pt idx="8">
                  <c:v>33090</c:v>
                </c:pt>
                <c:pt idx="9">
                  <c:v>52053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359107</c:v>
                </c:pt>
                <c:pt idx="1">
                  <c:v>172735</c:v>
                </c:pt>
                <c:pt idx="2">
                  <c:v>186372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3417</c:v>
                </c:pt>
                <c:pt idx="1">
                  <c:v>1530</c:v>
                </c:pt>
                <c:pt idx="2">
                  <c:v>1887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161536"/>
        <c:axId val="672294592"/>
      </c:barChart>
      <c:catAx>
        <c:axId val="66016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72294592"/>
        <c:crosses val="autoZero"/>
        <c:auto val="1"/>
        <c:lblAlgn val="ctr"/>
        <c:lblOffset val="100"/>
        <c:noMultiLvlLbl val="0"/>
      </c:catAx>
      <c:valAx>
        <c:axId val="672294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1615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13063</c:v>
                </c:pt>
                <c:pt idx="1">
                  <c:v>8264</c:v>
                </c:pt>
                <c:pt idx="2">
                  <c:v>4799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16</c:v>
                </c:pt>
                <c:pt idx="1">
                  <c:v>8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162560"/>
        <c:axId val="672296320"/>
      </c:barChart>
      <c:catAx>
        <c:axId val="66016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72296320"/>
        <c:crosses val="autoZero"/>
        <c:auto val="1"/>
        <c:lblAlgn val="ctr"/>
        <c:lblOffset val="100"/>
        <c:noMultiLvlLbl val="0"/>
      </c:catAx>
      <c:valAx>
        <c:axId val="672296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1625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308.75</c:v>
                </c:pt>
                <c:pt idx="1">
                  <c:v>322.36</c:v>
                </c:pt>
                <c:pt idx="2">
                  <c:v>326.2</c:v>
                </c:pt>
                <c:pt idx="3">
                  <c:v>340.3</c:v>
                </c:pt>
                <c:pt idx="4">
                  <c:v>377.92</c:v>
                </c:pt>
                <c:pt idx="5">
                  <c:v>345.11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531200"/>
        <c:axId val="672298048"/>
      </c:barChart>
      <c:catAx>
        <c:axId val="66053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72298048"/>
        <c:crosses val="autoZero"/>
        <c:auto val="1"/>
        <c:lblAlgn val="ctr"/>
        <c:lblOffset val="100"/>
        <c:noMultiLvlLbl val="0"/>
      </c:catAx>
      <c:valAx>
        <c:axId val="67229804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5312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315.25</c:v>
                </c:pt>
                <c:pt idx="1">
                  <c:v>363.26</c:v>
                </c:pt>
                <c:pt idx="2">
                  <c:v>355.22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690432"/>
        <c:axId val="672299776"/>
      </c:barChart>
      <c:catAx>
        <c:axId val="66069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72299776"/>
        <c:crosses val="autoZero"/>
        <c:auto val="1"/>
        <c:lblAlgn val="ctr"/>
        <c:lblOffset val="100"/>
        <c:noMultiLvlLbl val="0"/>
      </c:catAx>
      <c:valAx>
        <c:axId val="672299776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6904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0.21159996357521185</c:v>
                </c:pt>
                <c:pt idx="1">
                  <c:v>4.9600004945402051E-2</c:v>
                </c:pt>
                <c:pt idx="2">
                  <c:v>8.700008345365956E-2</c:v>
                </c:pt>
                <c:pt idx="3">
                  <c:v>4.7799926151832886E-2</c:v>
                </c:pt>
                <c:pt idx="4">
                  <c:v>2.2299959081553248E-2</c:v>
                </c:pt>
                <c:pt idx="5">
                  <c:v>0.10549992902872542</c:v>
                </c:pt>
                <c:pt idx="6">
                  <c:v>8.4699995981860843E-2</c:v>
                </c:pt>
                <c:pt idx="7">
                  <c:v>4.8299934830062438E-2</c:v>
                </c:pt>
                <c:pt idx="8">
                  <c:v>6.2700089659188094E-2</c:v>
                </c:pt>
                <c:pt idx="9">
                  <c:v>3.1599930288851899E-2</c:v>
                </c:pt>
                <c:pt idx="10">
                  <c:v>1.0999953161336371E-2</c:v>
                </c:pt>
                <c:pt idx="11">
                  <c:v>0.23789999208260154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578560"/>
        <c:axId val="658204352"/>
      </c:barChart>
      <c:catAx>
        <c:axId val="616578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58204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820435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6578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2347413</c:v>
                </c:pt>
                <c:pt idx="1">
                  <c:v>2336049</c:v>
                </c:pt>
                <c:pt idx="2">
                  <c:v>2313904</c:v>
                </c:pt>
                <c:pt idx="3">
                  <c:v>2311022</c:v>
                </c:pt>
                <c:pt idx="4">
                  <c:v>2291811</c:v>
                </c:pt>
                <c:pt idx="5">
                  <c:v>2269133</c:v>
                </c:pt>
                <c:pt idx="6">
                  <c:v>2207046</c:v>
                </c:pt>
                <c:pt idx="7">
                  <c:v>2216030</c:v>
                </c:pt>
                <c:pt idx="8">
                  <c:v>2214436</c:v>
                </c:pt>
                <c:pt idx="9">
                  <c:v>2194857</c:v>
                </c:pt>
                <c:pt idx="10">
                  <c:v>2198879</c:v>
                </c:pt>
                <c:pt idx="11">
                  <c:v>2196695</c:v>
                </c:pt>
                <c:pt idx="12">
                  <c:v>2204832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760086</c:v>
                </c:pt>
                <c:pt idx="1">
                  <c:v>751177</c:v>
                </c:pt>
                <c:pt idx="2">
                  <c:v>745737</c:v>
                </c:pt>
                <c:pt idx="3">
                  <c:v>740799</c:v>
                </c:pt>
                <c:pt idx="4">
                  <c:v>722899</c:v>
                </c:pt>
                <c:pt idx="5">
                  <c:v>725271</c:v>
                </c:pt>
                <c:pt idx="6">
                  <c:v>724865</c:v>
                </c:pt>
                <c:pt idx="7">
                  <c:v>727256</c:v>
                </c:pt>
                <c:pt idx="8">
                  <c:v>725295</c:v>
                </c:pt>
                <c:pt idx="9">
                  <c:v>727530</c:v>
                </c:pt>
                <c:pt idx="10">
                  <c:v>725031</c:v>
                </c:pt>
                <c:pt idx="11">
                  <c:v>723104</c:v>
                </c:pt>
                <c:pt idx="12">
                  <c:v>728174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1722143</c:v>
                </c:pt>
                <c:pt idx="1">
                  <c:v>1717295</c:v>
                </c:pt>
                <c:pt idx="2">
                  <c:v>1712836</c:v>
                </c:pt>
                <c:pt idx="3">
                  <c:v>1713128</c:v>
                </c:pt>
                <c:pt idx="4">
                  <c:v>1709779</c:v>
                </c:pt>
                <c:pt idx="5">
                  <c:v>1692457</c:v>
                </c:pt>
                <c:pt idx="6">
                  <c:v>1636085</c:v>
                </c:pt>
                <c:pt idx="7">
                  <c:v>1642421</c:v>
                </c:pt>
                <c:pt idx="8">
                  <c:v>1637768</c:v>
                </c:pt>
                <c:pt idx="9">
                  <c:v>1613580</c:v>
                </c:pt>
                <c:pt idx="10">
                  <c:v>1618476</c:v>
                </c:pt>
                <c:pt idx="11">
                  <c:v>1616991</c:v>
                </c:pt>
                <c:pt idx="12">
                  <c:v>1619563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493119</c:v>
                </c:pt>
                <c:pt idx="1">
                  <c:v>487945</c:v>
                </c:pt>
                <c:pt idx="2">
                  <c:v>445853</c:v>
                </c:pt>
                <c:pt idx="3">
                  <c:v>445641</c:v>
                </c:pt>
                <c:pt idx="4">
                  <c:v>446460</c:v>
                </c:pt>
                <c:pt idx="5">
                  <c:v>452371</c:v>
                </c:pt>
                <c:pt idx="6">
                  <c:v>455050</c:v>
                </c:pt>
                <c:pt idx="7">
                  <c:v>461775</c:v>
                </c:pt>
                <c:pt idx="8">
                  <c:v>458785</c:v>
                </c:pt>
                <c:pt idx="9">
                  <c:v>461526</c:v>
                </c:pt>
                <c:pt idx="10">
                  <c:v>465117</c:v>
                </c:pt>
                <c:pt idx="11">
                  <c:v>466196</c:v>
                </c:pt>
                <c:pt idx="12">
                  <c:v>475062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030080"/>
        <c:axId val="658206656"/>
      </c:lineChart>
      <c:catAx>
        <c:axId val="6100300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58206656"/>
        <c:crosses val="autoZero"/>
        <c:auto val="1"/>
        <c:lblAlgn val="ctr"/>
        <c:lblOffset val="100"/>
        <c:noMultiLvlLbl val="0"/>
      </c:catAx>
      <c:valAx>
        <c:axId val="658206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00300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4627950</c:v>
                </c:pt>
                <c:pt idx="1">
                  <c:v>4567704</c:v>
                </c:pt>
                <c:pt idx="2">
                  <c:v>4490190</c:v>
                </c:pt>
                <c:pt idx="3">
                  <c:v>4511439</c:v>
                </c:pt>
                <c:pt idx="4">
                  <c:v>4495495</c:v>
                </c:pt>
                <c:pt idx="5">
                  <c:v>4486097</c:v>
                </c:pt>
                <c:pt idx="6">
                  <c:v>4547500</c:v>
                </c:pt>
                <c:pt idx="7">
                  <c:v>4594329</c:v>
                </c:pt>
                <c:pt idx="8">
                  <c:v>4587668</c:v>
                </c:pt>
                <c:pt idx="9">
                  <c:v>4606830</c:v>
                </c:pt>
                <c:pt idx="10">
                  <c:v>4550578</c:v>
                </c:pt>
                <c:pt idx="11">
                  <c:v>4530687</c:v>
                </c:pt>
                <c:pt idx="12">
                  <c:v>4552000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1786633</c:v>
                </c:pt>
                <c:pt idx="1">
                  <c:v>1762460</c:v>
                </c:pt>
                <c:pt idx="2">
                  <c:v>1765300</c:v>
                </c:pt>
                <c:pt idx="3">
                  <c:v>1780395</c:v>
                </c:pt>
                <c:pt idx="4">
                  <c:v>1764058</c:v>
                </c:pt>
                <c:pt idx="5">
                  <c:v>1789307</c:v>
                </c:pt>
                <c:pt idx="6">
                  <c:v>1823188</c:v>
                </c:pt>
                <c:pt idx="7">
                  <c:v>1835954</c:v>
                </c:pt>
                <c:pt idx="8">
                  <c:v>1834014</c:v>
                </c:pt>
                <c:pt idx="9">
                  <c:v>1858836</c:v>
                </c:pt>
                <c:pt idx="10">
                  <c:v>1816630</c:v>
                </c:pt>
                <c:pt idx="11">
                  <c:v>1816451</c:v>
                </c:pt>
                <c:pt idx="12">
                  <c:v>1817963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2121045</c:v>
                </c:pt>
                <c:pt idx="1">
                  <c:v>2115743</c:v>
                </c:pt>
                <c:pt idx="2">
                  <c:v>2094836</c:v>
                </c:pt>
                <c:pt idx="3">
                  <c:v>2095907</c:v>
                </c:pt>
                <c:pt idx="4">
                  <c:v>2093214</c:v>
                </c:pt>
                <c:pt idx="5">
                  <c:v>2082047</c:v>
                </c:pt>
                <c:pt idx="6">
                  <c:v>2098649</c:v>
                </c:pt>
                <c:pt idx="7">
                  <c:v>2117053</c:v>
                </c:pt>
                <c:pt idx="8">
                  <c:v>2106041</c:v>
                </c:pt>
                <c:pt idx="9">
                  <c:v>2089443</c:v>
                </c:pt>
                <c:pt idx="10">
                  <c:v>2097500</c:v>
                </c:pt>
                <c:pt idx="11">
                  <c:v>2096399</c:v>
                </c:pt>
                <c:pt idx="12">
                  <c:v>2103346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605336</c:v>
                </c:pt>
                <c:pt idx="1">
                  <c:v>598544</c:v>
                </c:pt>
                <c:pt idx="2">
                  <c:v>528788</c:v>
                </c:pt>
                <c:pt idx="3">
                  <c:v>530218</c:v>
                </c:pt>
                <c:pt idx="4">
                  <c:v>533537</c:v>
                </c:pt>
                <c:pt idx="5">
                  <c:v>543911</c:v>
                </c:pt>
                <c:pt idx="6">
                  <c:v>549191</c:v>
                </c:pt>
                <c:pt idx="7">
                  <c:v>560784</c:v>
                </c:pt>
                <c:pt idx="8">
                  <c:v>556815</c:v>
                </c:pt>
                <c:pt idx="9">
                  <c:v>560510</c:v>
                </c:pt>
                <c:pt idx="10">
                  <c:v>560321</c:v>
                </c:pt>
                <c:pt idx="11">
                  <c:v>562153</c:v>
                </c:pt>
                <c:pt idx="12">
                  <c:v>575029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044480"/>
        <c:axId val="658208960"/>
      </c:lineChart>
      <c:catAx>
        <c:axId val="6170444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58208960"/>
        <c:crosses val="autoZero"/>
        <c:auto val="1"/>
        <c:lblAlgn val="ctr"/>
        <c:lblOffset val="100"/>
        <c:noMultiLvlLbl val="0"/>
      </c:catAx>
      <c:valAx>
        <c:axId val="658208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70444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40600871653</c:v>
                </c:pt>
                <c:pt idx="1">
                  <c:v>40631551949</c:v>
                </c:pt>
                <c:pt idx="2">
                  <c:v>40071360968</c:v>
                </c:pt>
                <c:pt idx="3">
                  <c:v>40302524925</c:v>
                </c:pt>
                <c:pt idx="4">
                  <c:v>40008952004</c:v>
                </c:pt>
                <c:pt idx="5">
                  <c:v>40666192400</c:v>
                </c:pt>
                <c:pt idx="6">
                  <c:v>40470243583</c:v>
                </c:pt>
                <c:pt idx="7">
                  <c:v>41347008827</c:v>
                </c:pt>
                <c:pt idx="8">
                  <c:v>41454550179</c:v>
                </c:pt>
                <c:pt idx="9">
                  <c:v>41239312614</c:v>
                </c:pt>
                <c:pt idx="10">
                  <c:v>40768747007</c:v>
                </c:pt>
                <c:pt idx="11">
                  <c:v>40860957676</c:v>
                </c:pt>
                <c:pt idx="12">
                  <c:v>41610533403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25111022491</c:v>
                </c:pt>
                <c:pt idx="1">
                  <c:v>24692811198</c:v>
                </c:pt>
                <c:pt idx="2">
                  <c:v>24561044082</c:v>
                </c:pt>
                <c:pt idx="3">
                  <c:v>24458251069</c:v>
                </c:pt>
                <c:pt idx="4">
                  <c:v>24167254735</c:v>
                </c:pt>
                <c:pt idx="5">
                  <c:v>24539073131</c:v>
                </c:pt>
                <c:pt idx="6">
                  <c:v>24487695573</c:v>
                </c:pt>
                <c:pt idx="7">
                  <c:v>25136454664</c:v>
                </c:pt>
                <c:pt idx="8">
                  <c:v>25424340057</c:v>
                </c:pt>
                <c:pt idx="9">
                  <c:v>25129408555</c:v>
                </c:pt>
                <c:pt idx="10">
                  <c:v>24680857984</c:v>
                </c:pt>
                <c:pt idx="11">
                  <c:v>24539267438</c:v>
                </c:pt>
                <c:pt idx="12">
                  <c:v>24991699037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2600000409</c:v>
                </c:pt>
                <c:pt idx="1">
                  <c:v>2555487219</c:v>
                </c:pt>
                <c:pt idx="2">
                  <c:v>2438754778</c:v>
                </c:pt>
                <c:pt idx="3">
                  <c:v>2534672860</c:v>
                </c:pt>
                <c:pt idx="4">
                  <c:v>2499111969</c:v>
                </c:pt>
                <c:pt idx="5">
                  <c:v>2577011751</c:v>
                </c:pt>
                <c:pt idx="6">
                  <c:v>2440074084</c:v>
                </c:pt>
                <c:pt idx="7">
                  <c:v>2478416717</c:v>
                </c:pt>
                <c:pt idx="8">
                  <c:v>2222082942</c:v>
                </c:pt>
                <c:pt idx="9">
                  <c:v>2337847909</c:v>
                </c:pt>
                <c:pt idx="10">
                  <c:v>2377744552</c:v>
                </c:pt>
                <c:pt idx="11">
                  <c:v>2703085256</c:v>
                </c:pt>
                <c:pt idx="12">
                  <c:v>2916550091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3369458690</c:v>
                </c:pt>
                <c:pt idx="1">
                  <c:v>3490171336</c:v>
                </c:pt>
                <c:pt idx="2">
                  <c:v>3238106978</c:v>
                </c:pt>
                <c:pt idx="3">
                  <c:v>3148336884</c:v>
                </c:pt>
                <c:pt idx="4">
                  <c:v>3145897842</c:v>
                </c:pt>
                <c:pt idx="5">
                  <c:v>3231471144</c:v>
                </c:pt>
                <c:pt idx="6">
                  <c:v>3168365206</c:v>
                </c:pt>
                <c:pt idx="7">
                  <c:v>3334491381</c:v>
                </c:pt>
                <c:pt idx="8">
                  <c:v>3347701545</c:v>
                </c:pt>
                <c:pt idx="9">
                  <c:v>3332250726</c:v>
                </c:pt>
                <c:pt idx="10">
                  <c:v>3357325360</c:v>
                </c:pt>
                <c:pt idx="11">
                  <c:v>3380483886</c:v>
                </c:pt>
                <c:pt idx="12">
                  <c:v>3454416510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041920"/>
        <c:axId val="658489920"/>
      </c:lineChart>
      <c:catAx>
        <c:axId val="6170419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58489920"/>
        <c:crosses val="autoZero"/>
        <c:auto val="1"/>
        <c:lblAlgn val="ctr"/>
        <c:lblOffset val="100"/>
        <c:noMultiLvlLbl val="0"/>
      </c:catAx>
      <c:valAx>
        <c:axId val="658489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7041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8773</c:v>
                </c:pt>
                <c:pt idx="1">
                  <c:v>8895</c:v>
                </c:pt>
                <c:pt idx="2">
                  <c:v>8924</c:v>
                </c:pt>
                <c:pt idx="3">
                  <c:v>8933</c:v>
                </c:pt>
                <c:pt idx="4">
                  <c:v>8900</c:v>
                </c:pt>
                <c:pt idx="5">
                  <c:v>9065</c:v>
                </c:pt>
                <c:pt idx="6">
                  <c:v>8899</c:v>
                </c:pt>
                <c:pt idx="7">
                  <c:v>9000</c:v>
                </c:pt>
                <c:pt idx="8">
                  <c:v>9036</c:v>
                </c:pt>
                <c:pt idx="9">
                  <c:v>8952</c:v>
                </c:pt>
                <c:pt idx="10">
                  <c:v>8959</c:v>
                </c:pt>
                <c:pt idx="11">
                  <c:v>9019</c:v>
                </c:pt>
                <c:pt idx="12">
                  <c:v>9141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14055</c:v>
                </c:pt>
                <c:pt idx="1">
                  <c:v>14010</c:v>
                </c:pt>
                <c:pt idx="2">
                  <c:v>13913</c:v>
                </c:pt>
                <c:pt idx="3">
                  <c:v>13738</c:v>
                </c:pt>
                <c:pt idx="4">
                  <c:v>13700</c:v>
                </c:pt>
                <c:pt idx="5">
                  <c:v>13714</c:v>
                </c:pt>
                <c:pt idx="6">
                  <c:v>13431</c:v>
                </c:pt>
                <c:pt idx="7">
                  <c:v>13691</c:v>
                </c:pt>
                <c:pt idx="8">
                  <c:v>13863</c:v>
                </c:pt>
                <c:pt idx="9">
                  <c:v>13519</c:v>
                </c:pt>
                <c:pt idx="10">
                  <c:v>13586</c:v>
                </c:pt>
                <c:pt idx="11">
                  <c:v>13509</c:v>
                </c:pt>
                <c:pt idx="12">
                  <c:v>13747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1226</c:v>
                </c:pt>
                <c:pt idx="1">
                  <c:v>1208</c:v>
                </c:pt>
                <c:pt idx="2">
                  <c:v>1164</c:v>
                </c:pt>
                <c:pt idx="3">
                  <c:v>1209</c:v>
                </c:pt>
                <c:pt idx="4">
                  <c:v>1194</c:v>
                </c:pt>
                <c:pt idx="5">
                  <c:v>1238</c:v>
                </c:pt>
                <c:pt idx="6">
                  <c:v>1163</c:v>
                </c:pt>
                <c:pt idx="7">
                  <c:v>1171</c:v>
                </c:pt>
                <c:pt idx="8">
                  <c:v>1055</c:v>
                </c:pt>
                <c:pt idx="9">
                  <c:v>1119</c:v>
                </c:pt>
                <c:pt idx="10">
                  <c:v>1134</c:v>
                </c:pt>
                <c:pt idx="11">
                  <c:v>1289</c:v>
                </c:pt>
                <c:pt idx="12">
                  <c:v>1387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5566</c:v>
                </c:pt>
                <c:pt idx="1">
                  <c:v>5831</c:v>
                </c:pt>
                <c:pt idx="2">
                  <c:v>6124</c:v>
                </c:pt>
                <c:pt idx="3">
                  <c:v>5938</c:v>
                </c:pt>
                <c:pt idx="4">
                  <c:v>5896</c:v>
                </c:pt>
                <c:pt idx="5">
                  <c:v>5941</c:v>
                </c:pt>
                <c:pt idx="6">
                  <c:v>5769</c:v>
                </c:pt>
                <c:pt idx="7">
                  <c:v>5946</c:v>
                </c:pt>
                <c:pt idx="8">
                  <c:v>6012</c:v>
                </c:pt>
                <c:pt idx="9">
                  <c:v>5945</c:v>
                </c:pt>
                <c:pt idx="10">
                  <c:v>5992</c:v>
                </c:pt>
                <c:pt idx="11">
                  <c:v>6013</c:v>
                </c:pt>
                <c:pt idx="12">
                  <c:v>6007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191552"/>
        <c:axId val="658492224"/>
      </c:lineChart>
      <c:catAx>
        <c:axId val="6631915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58492224"/>
        <c:crosses val="autoZero"/>
        <c:auto val="1"/>
        <c:lblAlgn val="ctr"/>
        <c:lblOffset val="100"/>
        <c:noMultiLvlLbl val="0"/>
      </c:catAx>
      <c:valAx>
        <c:axId val="658492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31915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9.9000000000000008E-3</c:v>
                </c:pt>
                <c:pt idx="1">
                  <c:v>1.04E-2</c:v>
                </c:pt>
                <c:pt idx="2">
                  <c:v>1.49E-2</c:v>
                </c:pt>
                <c:pt idx="3">
                  <c:v>9.9000000000000008E-3</c:v>
                </c:pt>
                <c:pt idx="4">
                  <c:v>9.4999999999999998E-3</c:v>
                </c:pt>
                <c:pt idx="5">
                  <c:v>9.9000000000000008E-3</c:v>
                </c:pt>
                <c:pt idx="6">
                  <c:v>9.4000000000000004E-3</c:v>
                </c:pt>
                <c:pt idx="7">
                  <c:v>9.5999999999999992E-3</c:v>
                </c:pt>
                <c:pt idx="8">
                  <c:v>8.3000000000000001E-3</c:v>
                </c:pt>
                <c:pt idx="9">
                  <c:v>9.4999999999999998E-3</c:v>
                </c:pt>
                <c:pt idx="10">
                  <c:v>1.0200000000000001E-2</c:v>
                </c:pt>
                <c:pt idx="11">
                  <c:v>9.4999999999999998E-3</c:v>
                </c:pt>
                <c:pt idx="12">
                  <c:v>9.5999999999999992E-3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6.3E-3</c:v>
                </c:pt>
                <c:pt idx="1">
                  <c:v>6.3E-3</c:v>
                </c:pt>
                <c:pt idx="2">
                  <c:v>6.3E-3</c:v>
                </c:pt>
                <c:pt idx="3">
                  <c:v>6.4000000000000003E-3</c:v>
                </c:pt>
                <c:pt idx="4">
                  <c:v>6.1999999999999998E-3</c:v>
                </c:pt>
                <c:pt idx="5">
                  <c:v>6.6E-3</c:v>
                </c:pt>
                <c:pt idx="6">
                  <c:v>6.3E-3</c:v>
                </c:pt>
                <c:pt idx="7">
                  <c:v>6.4000000000000003E-3</c:v>
                </c:pt>
                <c:pt idx="8">
                  <c:v>6.4999999999999997E-3</c:v>
                </c:pt>
                <c:pt idx="9">
                  <c:v>6.4999999999999997E-3</c:v>
                </c:pt>
                <c:pt idx="10">
                  <c:v>6.4000000000000003E-3</c:v>
                </c:pt>
                <c:pt idx="11">
                  <c:v>6.4999999999999997E-3</c:v>
                </c:pt>
                <c:pt idx="12">
                  <c:v>6.4000000000000003E-3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4.5999999999999999E-3</c:v>
                </c:pt>
                <c:pt idx="1">
                  <c:v>5.0000000000000001E-3</c:v>
                </c:pt>
                <c:pt idx="2">
                  <c:v>1.1299999999999999E-2</c:v>
                </c:pt>
                <c:pt idx="3">
                  <c:v>4.3E-3</c:v>
                </c:pt>
                <c:pt idx="4">
                  <c:v>4.1000000000000003E-3</c:v>
                </c:pt>
                <c:pt idx="5">
                  <c:v>4.1999999999999997E-3</c:v>
                </c:pt>
                <c:pt idx="6">
                  <c:v>3.8E-3</c:v>
                </c:pt>
                <c:pt idx="7">
                  <c:v>3.8999999999999998E-3</c:v>
                </c:pt>
                <c:pt idx="8">
                  <c:v>2.2000000000000001E-3</c:v>
                </c:pt>
                <c:pt idx="9">
                  <c:v>3.5999999999999999E-3</c:v>
                </c:pt>
                <c:pt idx="10">
                  <c:v>4.7000000000000002E-3</c:v>
                </c:pt>
                <c:pt idx="11">
                  <c:v>3.8E-3</c:v>
                </c:pt>
                <c:pt idx="12">
                  <c:v>3.8999999999999998E-3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1.1999999999999999E-3</c:v>
                </c:pt>
                <c:pt idx="1">
                  <c:v>1.1999999999999999E-3</c:v>
                </c:pt>
                <c:pt idx="2">
                  <c:v>1.1999999999999999E-3</c:v>
                </c:pt>
                <c:pt idx="3">
                  <c:v>1.1000000000000001E-3</c:v>
                </c:pt>
                <c:pt idx="4">
                  <c:v>1.1999999999999999E-3</c:v>
                </c:pt>
                <c:pt idx="5">
                  <c:v>1.4E-3</c:v>
                </c:pt>
                <c:pt idx="6">
                  <c:v>1.4E-3</c:v>
                </c:pt>
                <c:pt idx="7">
                  <c:v>1.4E-3</c:v>
                </c:pt>
                <c:pt idx="8">
                  <c:v>1.5E-3</c:v>
                </c:pt>
                <c:pt idx="9">
                  <c:v>1.5E-3</c:v>
                </c:pt>
                <c:pt idx="10">
                  <c:v>1.5E-3</c:v>
                </c:pt>
                <c:pt idx="11">
                  <c:v>1.5E-3</c:v>
                </c:pt>
                <c:pt idx="12">
                  <c:v>1.6000000000000001E-3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044992"/>
        <c:axId val="658494528"/>
      </c:lineChart>
      <c:catAx>
        <c:axId val="6170449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58494528"/>
        <c:crosses val="autoZero"/>
        <c:auto val="1"/>
        <c:lblAlgn val="ctr"/>
        <c:lblOffset val="100"/>
        <c:noMultiLvlLbl val="0"/>
      </c:catAx>
      <c:valAx>
        <c:axId val="658494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70449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morena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20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20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889000</xdr:colOff>
      <xdr:row>15</xdr:row>
      <xdr:rowOff>88900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889000" cy="10795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350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570</v>
      </c>
      <c r="F16" s="115" t="s">
        <v>241</v>
      </c>
      <c r="G16" s="118">
        <v>354468</v>
      </c>
      <c r="H16" s="121">
        <f t="shared" ref="H16:H22" si="0">IF(SUM($B$70:$B$75)&gt;0,G16/SUM($B$70:$B$75,0))</f>
        <v>0.11754667720758163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428518</v>
      </c>
      <c r="H17" s="114">
        <f t="shared" si="0"/>
        <v>0.14210272019939307</v>
      </c>
    </row>
    <row r="18" spans="1:8" ht="15.75" x14ac:dyDescent="0.25">
      <c r="A18" s="68"/>
      <c r="B18" s="69">
        <f>C18+D18</f>
        <v>10723</v>
      </c>
      <c r="C18" s="69">
        <v>612</v>
      </c>
      <c r="D18" s="69">
        <v>10111</v>
      </c>
      <c r="F18" s="26" t="s">
        <v>244</v>
      </c>
      <c r="G18" s="119">
        <v>428813</v>
      </c>
      <c r="H18" s="114">
        <f t="shared" si="0"/>
        <v>0.14220054643413427</v>
      </c>
    </row>
    <row r="19" spans="1:8" x14ac:dyDescent="0.2">
      <c r="A19" s="70"/>
      <c r="F19" s="26" t="s">
        <v>245</v>
      </c>
      <c r="G19" s="119">
        <v>508061</v>
      </c>
      <c r="H19" s="114">
        <f t="shared" si="0"/>
        <v>0.1684803208435208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103211</v>
      </c>
      <c r="H20" s="114">
        <f t="shared" si="0"/>
        <v>3.422624919956585E-2</v>
      </c>
    </row>
    <row r="21" spans="1:8" ht="15.75" x14ac:dyDescent="0.25">
      <c r="A21" s="14" t="s">
        <v>485</v>
      </c>
      <c r="B21" s="10"/>
      <c r="C21" s="10"/>
      <c r="D21" s="11">
        <v>4139040</v>
      </c>
      <c r="F21" s="26" t="s">
        <v>247</v>
      </c>
      <c r="G21" s="119">
        <v>658433</v>
      </c>
      <c r="H21" s="114">
        <f t="shared" si="0"/>
        <v>0.2183458346418283</v>
      </c>
    </row>
    <row r="22" spans="1:8" ht="15.75" x14ac:dyDescent="0.25">
      <c r="A22" s="14" t="s">
        <v>486</v>
      </c>
      <c r="B22" s="10"/>
      <c r="C22" s="10"/>
      <c r="D22" s="12">
        <v>8.34E-4</v>
      </c>
      <c r="F22" s="26" t="s">
        <v>248</v>
      </c>
      <c r="G22" s="119">
        <v>888515</v>
      </c>
      <c r="H22" s="114">
        <f t="shared" si="0"/>
        <v>0.29464432868155771</v>
      </c>
    </row>
    <row r="23" spans="1:8" ht="15.75" x14ac:dyDescent="0.25">
      <c r="A23" s="9" t="s">
        <v>4</v>
      </c>
      <c r="B23" s="10"/>
      <c r="C23" s="10"/>
      <c r="D23" s="11">
        <v>1125535</v>
      </c>
      <c r="F23" s="27" t="s">
        <v>249</v>
      </c>
      <c r="G23" s="117"/>
      <c r="H23" s="125">
        <v>8.1199999999999992</v>
      </c>
    </row>
    <row r="24" spans="1:8" ht="15.75" x14ac:dyDescent="0.25">
      <c r="A24" s="14" t="s">
        <v>5</v>
      </c>
      <c r="B24" s="10"/>
      <c r="C24" s="10"/>
      <c r="D24" s="11">
        <v>1124369</v>
      </c>
      <c r="F24" s="27" t="s">
        <v>250</v>
      </c>
      <c r="G24" s="117"/>
      <c r="H24" s="125">
        <v>7.92</v>
      </c>
    </row>
    <row r="25" spans="1:8" ht="15.75" x14ac:dyDescent="0.25">
      <c r="A25" s="9" t="s">
        <v>6</v>
      </c>
      <c r="B25" s="10"/>
      <c r="C25" s="10"/>
      <c r="D25" s="11">
        <v>1839690</v>
      </c>
      <c r="F25" s="27" t="s">
        <v>251</v>
      </c>
      <c r="G25" s="117"/>
      <c r="H25" s="125">
        <v>8.35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8386.2099999999991</v>
      </c>
      <c r="F28" s="26" t="s">
        <v>252</v>
      </c>
      <c r="G28" s="119">
        <v>2808556</v>
      </c>
      <c r="H28" s="114">
        <f t="shared" ref="H28:H34" si="1">IF($B$58&gt;0,G28/$B$58,0)</f>
        <v>0.67855251459275578</v>
      </c>
    </row>
    <row r="29" spans="1:8" ht="15.75" x14ac:dyDescent="0.25">
      <c r="A29" s="9" t="s">
        <v>10</v>
      </c>
      <c r="B29" s="16"/>
      <c r="C29" s="127">
        <v>6140.65</v>
      </c>
      <c r="F29" s="115" t="s">
        <v>254</v>
      </c>
      <c r="G29" s="118">
        <v>1330484</v>
      </c>
      <c r="H29" s="121">
        <f t="shared" si="1"/>
        <v>0.32144748540724422</v>
      </c>
    </row>
    <row r="30" spans="1:8" ht="15.75" x14ac:dyDescent="0.25">
      <c r="A30" s="9" t="s">
        <v>69</v>
      </c>
      <c r="B30" s="16"/>
      <c r="C30" s="127">
        <v>1849.47</v>
      </c>
      <c r="F30" s="26" t="s">
        <v>255</v>
      </c>
      <c r="G30" s="119">
        <v>386136</v>
      </c>
      <c r="H30" s="114">
        <f t="shared" si="1"/>
        <v>9.3291197958946998E-2</v>
      </c>
    </row>
    <row r="31" spans="1:8" ht="15.75" x14ac:dyDescent="0.25">
      <c r="A31" s="9" t="s">
        <v>70</v>
      </c>
      <c r="B31" s="16"/>
      <c r="C31" s="127">
        <v>2396.54</v>
      </c>
      <c r="F31" s="26" t="s">
        <v>256</v>
      </c>
      <c r="G31" s="119">
        <v>472980</v>
      </c>
      <c r="H31" s="114">
        <f t="shared" si="1"/>
        <v>0.11427287486953497</v>
      </c>
    </row>
    <row r="32" spans="1:8" ht="15.75" x14ac:dyDescent="0.25">
      <c r="A32" s="9" t="s">
        <v>11</v>
      </c>
      <c r="B32" s="16"/>
      <c r="C32" s="127">
        <v>2805.74</v>
      </c>
      <c r="F32" s="26" t="s">
        <v>257</v>
      </c>
      <c r="G32" s="119">
        <v>75497</v>
      </c>
      <c r="H32" s="114">
        <f t="shared" si="1"/>
        <v>1.8240219954385559E-2</v>
      </c>
    </row>
    <row r="33" spans="1:8" ht="15.75" x14ac:dyDescent="0.25">
      <c r="A33" s="9" t="s">
        <v>72</v>
      </c>
      <c r="B33" s="16"/>
      <c r="C33" s="127">
        <v>5670.68</v>
      </c>
      <c r="F33" s="26" t="s">
        <v>258</v>
      </c>
      <c r="G33" s="119">
        <v>183912</v>
      </c>
      <c r="H33" s="114">
        <f t="shared" si="1"/>
        <v>4.4433491824191117E-2</v>
      </c>
    </row>
    <row r="34" spans="1:8" ht="15.75" x14ac:dyDescent="0.25">
      <c r="A34" s="9" t="s">
        <v>239</v>
      </c>
      <c r="B34" s="16"/>
      <c r="C34" s="127">
        <v>3353.98</v>
      </c>
      <c r="F34" s="26" t="s">
        <v>259</v>
      </c>
      <c r="G34" s="119">
        <v>211959</v>
      </c>
      <c r="H34" s="114">
        <f t="shared" si="1"/>
        <v>5.1209700800185554E-2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91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2.8344999999999999E-2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2.2196E-2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5.7671E-2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6.0040999999999997E-2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0.217222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0.46833799999999998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0.14618700000000007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13.4034161500986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505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3014637</v>
      </c>
      <c r="C54" s="22">
        <f>+B54-D54</f>
        <v>1436293</v>
      </c>
      <c r="D54" s="22">
        <f>ROUND(B54/(E54+1),0)</f>
        <v>1578344</v>
      </c>
      <c r="E54" s="122">
        <v>0.91</v>
      </c>
      <c r="F54" s="20"/>
      <c r="I54" s="1"/>
    </row>
    <row r="55" spans="1:9" x14ac:dyDescent="0.2">
      <c r="A55" s="18">
        <v>2000</v>
      </c>
      <c r="B55" s="19">
        <v>3438765</v>
      </c>
      <c r="C55" s="19">
        <f>+B55-D55</f>
        <v>1657021</v>
      </c>
      <c r="D55" s="19">
        <f>ROUND(B55/(E55+1),0)</f>
        <v>1781744</v>
      </c>
      <c r="E55" s="123">
        <v>0.93</v>
      </c>
      <c r="F55" s="24">
        <v>1.325E-2</v>
      </c>
      <c r="I55" s="1"/>
    </row>
    <row r="56" spans="1:9" x14ac:dyDescent="0.2">
      <c r="A56" s="21">
        <v>2010</v>
      </c>
      <c r="B56" s="22">
        <v>3801962</v>
      </c>
      <c r="C56" s="22">
        <f>+B56-D56</f>
        <v>1821773</v>
      </c>
      <c r="D56" s="22">
        <f>ROUND(B56/(E56+1),0)</f>
        <v>1980189</v>
      </c>
      <c r="E56" s="122">
        <v>0.92</v>
      </c>
      <c r="F56" s="23">
        <v>1.0090999999999999E-2</v>
      </c>
      <c r="I56" s="1"/>
    </row>
    <row r="57" spans="1:9" x14ac:dyDescent="0.2">
      <c r="A57" s="18">
        <v>2020</v>
      </c>
      <c r="B57" s="19">
        <v>4132148</v>
      </c>
      <c r="C57" s="19">
        <f>+B57-D57</f>
        <v>1979988</v>
      </c>
      <c r="D57" s="19">
        <f>ROUND(B57/(E57+1),0)</f>
        <v>2152160</v>
      </c>
      <c r="E57" s="123">
        <v>0.92</v>
      </c>
      <c r="F57" s="24">
        <v>8.3630000000000006E-3</v>
      </c>
      <c r="I57" s="1"/>
    </row>
    <row r="58" spans="1:9" ht="15.75" x14ac:dyDescent="0.25">
      <c r="A58" s="90">
        <v>2022</v>
      </c>
      <c r="B58" s="91">
        <f>C58+D58</f>
        <v>4139040</v>
      </c>
      <c r="C58" s="91">
        <v>1979766</v>
      </c>
      <c r="D58" s="91">
        <v>2159274</v>
      </c>
      <c r="E58" s="124">
        <v>0.91686650235217948</v>
      </c>
      <c r="F58" s="92">
        <v>8.34E-4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9.17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57.01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16.46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68.42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427899</v>
      </c>
      <c r="C68" s="34">
        <v>211660</v>
      </c>
      <c r="D68" s="35">
        <v>216239</v>
      </c>
      <c r="I68" s="1"/>
    </row>
    <row r="69" spans="1:9" ht="15.75" x14ac:dyDescent="0.25">
      <c r="A69" s="18" t="s">
        <v>23</v>
      </c>
      <c r="B69" s="11">
        <f t="shared" si="2"/>
        <v>695590</v>
      </c>
      <c r="C69" s="34">
        <v>367111</v>
      </c>
      <c r="D69" s="35">
        <v>328479</v>
      </c>
      <c r="I69" s="1"/>
    </row>
    <row r="70" spans="1:9" ht="15.75" x14ac:dyDescent="0.25">
      <c r="A70" s="18" t="s">
        <v>24</v>
      </c>
      <c r="B70" s="11">
        <f t="shared" si="2"/>
        <v>229672</v>
      </c>
      <c r="C70" s="34">
        <v>117666</v>
      </c>
      <c r="D70" s="35">
        <v>112006</v>
      </c>
      <c r="I70" s="1"/>
    </row>
    <row r="71" spans="1:9" ht="15.75" x14ac:dyDescent="0.25">
      <c r="A71" s="18" t="s">
        <v>25</v>
      </c>
      <c r="B71" s="11">
        <f t="shared" si="2"/>
        <v>464110</v>
      </c>
      <c r="C71" s="34">
        <v>225437</v>
      </c>
      <c r="D71" s="35">
        <v>238673</v>
      </c>
      <c r="I71" s="1"/>
    </row>
    <row r="72" spans="1:9" ht="15.75" x14ac:dyDescent="0.25">
      <c r="A72" s="36" t="s">
        <v>81</v>
      </c>
      <c r="B72" s="11">
        <f t="shared" si="2"/>
        <v>675649</v>
      </c>
      <c r="C72" s="34">
        <v>318239</v>
      </c>
      <c r="D72" s="35">
        <v>357410</v>
      </c>
      <c r="I72" s="1"/>
    </row>
    <row r="73" spans="1:9" ht="15.75" x14ac:dyDescent="0.25">
      <c r="A73" s="36" t="s">
        <v>82</v>
      </c>
      <c r="B73" s="11">
        <f>C73+D73</f>
        <v>549855</v>
      </c>
      <c r="C73" s="34">
        <v>262235</v>
      </c>
      <c r="D73" s="35">
        <v>287620</v>
      </c>
      <c r="I73" s="1"/>
    </row>
    <row r="74" spans="1:9" ht="15.75" x14ac:dyDescent="0.25">
      <c r="A74" s="36" t="s">
        <v>83</v>
      </c>
      <c r="B74" s="11">
        <f>C74+D74</f>
        <v>544356</v>
      </c>
      <c r="C74" s="34">
        <v>235436</v>
      </c>
      <c r="D74" s="35">
        <v>308920</v>
      </c>
      <c r="I74" s="1"/>
    </row>
    <row r="75" spans="1:9" ht="15.75" x14ac:dyDescent="0.25">
      <c r="A75" s="18" t="s">
        <v>26</v>
      </c>
      <c r="B75" s="11">
        <f t="shared" si="2"/>
        <v>551909</v>
      </c>
      <c r="C75" s="34">
        <v>241982</v>
      </c>
      <c r="D75" s="35">
        <v>309927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1125535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3.68</v>
      </c>
      <c r="F95" s="130" t="s">
        <v>261</v>
      </c>
      <c r="G95" s="129"/>
      <c r="H95" s="11">
        <v>785843</v>
      </c>
      <c r="I95" s="12">
        <f>IF(AND($C$94&gt;0,$C$94&lt;&gt;"N/D")=TRUE,H95/$C$94,0)</f>
        <v>0.69819508056168844</v>
      </c>
    </row>
    <row r="96" spans="1:9" ht="15.75" x14ac:dyDescent="0.25">
      <c r="F96" s="130" t="s">
        <v>262</v>
      </c>
      <c r="G96" s="129"/>
      <c r="H96" s="11">
        <v>527802</v>
      </c>
      <c r="I96" s="12">
        <f t="shared" ref="I96:I109" si="3">IF(AND($C$94&gt;0,$C$94&lt;&gt;"N/D")=TRUE,H96/$C$94,0)</f>
        <v>0.46893432900798288</v>
      </c>
    </row>
    <row r="97" spans="1:9" ht="15.75" x14ac:dyDescent="0.25">
      <c r="F97" s="128" t="s">
        <v>265</v>
      </c>
      <c r="G97" s="129"/>
      <c r="H97" s="11">
        <v>218949</v>
      </c>
      <c r="I97" s="12">
        <f t="shared" si="3"/>
        <v>0.19452882407033101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276638</v>
      </c>
      <c r="I98" s="12">
        <f t="shared" si="3"/>
        <v>0.24578356070668617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146419</v>
      </c>
      <c r="I99" s="12">
        <f t="shared" si="3"/>
        <v>0.13008835798087132</v>
      </c>
    </row>
    <row r="100" spans="1:9" ht="15.75" x14ac:dyDescent="0.25">
      <c r="A100" s="43" t="s">
        <v>31</v>
      </c>
      <c r="B100" s="11">
        <v>861487</v>
      </c>
      <c r="C100" s="12">
        <f>IF(AND($C$94&gt;0,$C$94&lt;&gt;"N/D")=TRUE,B100/$C$94,0)</f>
        <v>0.76540223093906457</v>
      </c>
      <c r="F100" s="128" t="s">
        <v>268</v>
      </c>
      <c r="G100" s="129"/>
      <c r="H100" s="11">
        <v>198289</v>
      </c>
      <c r="I100" s="12">
        <f t="shared" si="3"/>
        <v>0.17617310878826514</v>
      </c>
    </row>
    <row r="101" spans="1:9" ht="15.75" x14ac:dyDescent="0.25">
      <c r="A101" s="43" t="s">
        <v>32</v>
      </c>
      <c r="B101" s="11">
        <v>83964</v>
      </c>
      <c r="C101" s="12">
        <f>IF(AND($C$94&gt;0,$C$94&lt;&gt;"N/D")=TRUE,B101/$C$94,0)</f>
        <v>7.4599190607133492E-2</v>
      </c>
      <c r="F101" s="128" t="s">
        <v>269</v>
      </c>
      <c r="G101" s="129"/>
      <c r="H101" s="11">
        <v>647074</v>
      </c>
      <c r="I101" s="12">
        <f t="shared" si="3"/>
        <v>0.57490349034014931</v>
      </c>
    </row>
    <row r="102" spans="1:9" ht="15.75" x14ac:dyDescent="0.25">
      <c r="A102" s="43" t="s">
        <v>33</v>
      </c>
      <c r="B102" s="11">
        <v>97581</v>
      </c>
      <c r="C102" s="12">
        <f>IF(AND($C$94&gt;0,$C$94&lt;&gt;"N/D")=TRUE,B102/$C$94,0)</f>
        <v>8.6697437218744858E-2</v>
      </c>
      <c r="F102" s="128" t="s">
        <v>270</v>
      </c>
      <c r="G102" s="129"/>
      <c r="H102" s="11">
        <v>819357</v>
      </c>
      <c r="I102" s="12">
        <f t="shared" si="3"/>
        <v>0.72797114261217999</v>
      </c>
    </row>
    <row r="103" spans="1:9" ht="15.75" x14ac:dyDescent="0.25">
      <c r="A103" s="43" t="s">
        <v>34</v>
      </c>
      <c r="B103" s="11">
        <v>82503</v>
      </c>
      <c r="C103" s="12">
        <f>IF(AND($C$94&gt;0,$C$94&lt;&gt;"N/D")=TRUE,B103/$C$94,0)</f>
        <v>7.3301141235057113E-2</v>
      </c>
      <c r="F103" s="128" t="s">
        <v>271</v>
      </c>
      <c r="G103" s="129"/>
      <c r="H103" s="11">
        <v>227271</v>
      </c>
      <c r="I103" s="12">
        <f t="shared" si="3"/>
        <v>0.20192264123283593</v>
      </c>
    </row>
    <row r="104" spans="1:9" ht="15.75" x14ac:dyDescent="0.25">
      <c r="F104" s="128" t="s">
        <v>272</v>
      </c>
      <c r="G104" s="129"/>
      <c r="H104" s="11">
        <v>222029</v>
      </c>
      <c r="I104" s="12">
        <f t="shared" si="3"/>
        <v>0.19726530050153926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808413</v>
      </c>
      <c r="I105" s="12">
        <f t="shared" si="3"/>
        <v>0.71824776661765288</v>
      </c>
    </row>
    <row r="106" spans="1:9" ht="15.75" x14ac:dyDescent="0.25">
      <c r="A106" s="40" t="s">
        <v>37</v>
      </c>
      <c r="B106" s="10"/>
      <c r="C106" s="16"/>
      <c r="D106" s="11">
        <v>1124369</v>
      </c>
      <c r="F106" s="128" t="s">
        <v>264</v>
      </c>
      <c r="G106" s="129"/>
      <c r="H106" s="11">
        <v>327565</v>
      </c>
      <c r="I106" s="12">
        <f t="shared" si="3"/>
        <v>0.29103048772361589</v>
      </c>
    </row>
    <row r="107" spans="1:9" ht="15.75" x14ac:dyDescent="0.25">
      <c r="A107" s="44" t="s">
        <v>38</v>
      </c>
      <c r="B107" s="28"/>
      <c r="C107" s="45"/>
      <c r="D107" s="126">
        <v>42059.27</v>
      </c>
      <c r="F107" s="128" t="s">
        <v>274</v>
      </c>
      <c r="G107" s="129"/>
      <c r="H107" s="11">
        <v>319140</v>
      </c>
      <c r="I107" s="12">
        <f t="shared" si="3"/>
        <v>0.28354515852461276</v>
      </c>
    </row>
    <row r="108" spans="1:9" ht="15.75" x14ac:dyDescent="0.25">
      <c r="A108" s="26" t="s">
        <v>218</v>
      </c>
      <c r="B108" s="10"/>
      <c r="C108" s="16"/>
      <c r="D108" s="127">
        <v>11429.15</v>
      </c>
      <c r="F108" s="128" t="s">
        <v>275</v>
      </c>
      <c r="G108" s="129"/>
      <c r="H108" s="11">
        <v>60209</v>
      </c>
      <c r="I108" s="12">
        <f t="shared" si="3"/>
        <v>5.3493671898252833E-2</v>
      </c>
    </row>
    <row r="109" spans="1:9" ht="15.75" x14ac:dyDescent="0.25">
      <c r="F109" s="128" t="s">
        <v>276</v>
      </c>
      <c r="G109" s="129"/>
      <c r="H109" s="11">
        <v>29563</v>
      </c>
      <c r="I109" s="12">
        <f t="shared" si="3"/>
        <v>2.6265731407730544E-2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190415</v>
      </c>
      <c r="C112" s="12">
        <f>IF(AND($D$106&gt;0,$D$106&lt;&gt;"N/D")=TRUE,B112/$D$106,0)</f>
        <v>0.16935276586245263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498623</v>
      </c>
      <c r="C113" s="12">
        <f t="shared" ref="C113:C118" si="4">IF(AND($D$106&gt;0,$D$106&lt;&gt;"N/D")=TRUE,B113/$D$106,0)</f>
        <v>0.44346918138084562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232241</v>
      </c>
      <c r="C114" s="12">
        <f t="shared" si="4"/>
        <v>0.20655229733299299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105499</v>
      </c>
      <c r="C115" s="12">
        <f t="shared" si="4"/>
        <v>9.3829516822324349E-2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66489</v>
      </c>
      <c r="C116" s="12">
        <f t="shared" si="4"/>
        <v>5.9134501218016507E-2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9835</v>
      </c>
      <c r="C117" s="12">
        <f t="shared" si="4"/>
        <v>8.7471283893454915E-3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21267</v>
      </c>
      <c r="C118" s="12">
        <f t="shared" si="4"/>
        <v>1.8914608994022426E-2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1839690</v>
      </c>
      <c r="C135" s="133">
        <f>C136+C137</f>
        <v>1</v>
      </c>
      <c r="G135" s="49" t="s">
        <v>277</v>
      </c>
      <c r="H135" s="131">
        <f>SUM(H136:H138)</f>
        <v>1407722</v>
      </c>
      <c r="I135" s="132">
        <f>SUM(I136:I138)</f>
        <v>1</v>
      </c>
    </row>
    <row r="136" spans="1:9" ht="15.75" x14ac:dyDescent="0.25">
      <c r="A136" s="50" t="s">
        <v>75</v>
      </c>
      <c r="B136" s="11">
        <v>1804958</v>
      </c>
      <c r="C136" s="24">
        <f>IF(AND($B$135&gt;0,$B$135&lt;&gt;"N/D")=TRUE,B136/$B$135,0)</f>
        <v>0.98112073229728924</v>
      </c>
      <c r="G136" s="50" t="s">
        <v>101</v>
      </c>
      <c r="H136" s="11">
        <v>614110</v>
      </c>
      <c r="I136" s="24">
        <f>IF(H135&gt;0,H136/$H$135,0)</f>
        <v>0.43624380381922001</v>
      </c>
    </row>
    <row r="137" spans="1:9" ht="15.75" x14ac:dyDescent="0.25">
      <c r="A137" s="50" t="s">
        <v>76</v>
      </c>
      <c r="B137" s="11">
        <v>34732</v>
      </c>
      <c r="C137" s="24">
        <f>IF(AND($B$135&gt;0,$B$135&lt;&gt;"N/D")=TRUE,B137/$B$135,0)</f>
        <v>1.8879267702710784E-2</v>
      </c>
      <c r="G137" s="50" t="s">
        <v>278</v>
      </c>
      <c r="H137" s="11">
        <v>406497</v>
      </c>
      <c r="I137" s="24">
        <f>IF(H136&gt;0,H137/$H$135,0)</f>
        <v>0.28876226982316111</v>
      </c>
    </row>
    <row r="138" spans="1:9" ht="15.75" x14ac:dyDescent="0.25">
      <c r="G138" s="50" t="s">
        <v>279</v>
      </c>
      <c r="H138" s="11">
        <v>387115</v>
      </c>
      <c r="I138" s="24">
        <f>IF(H137&gt;0,H138/$H$135,0)</f>
        <v>0.27499392635761888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289527</v>
      </c>
      <c r="C141" s="24">
        <f t="shared" ref="C141:C146" si="6">IF(AND($B$136&gt;0,$B$136&lt;&gt;"N/D")=TRUE,B141/$B$136,0)</f>
        <v>0.16040650253357697</v>
      </c>
      <c r="G141" s="26" t="s">
        <v>281</v>
      </c>
      <c r="H141" s="119">
        <v>1215312</v>
      </c>
      <c r="I141" s="114">
        <f t="shared" ref="I141:I148" si="7">IF($B$58&gt;0,H141/$B$58,0)</f>
        <v>0.29362170938188564</v>
      </c>
    </row>
    <row r="142" spans="1:9" ht="15.75" x14ac:dyDescent="0.25">
      <c r="A142" s="43" t="s">
        <v>51</v>
      </c>
      <c r="B142" s="11">
        <v>871406</v>
      </c>
      <c r="C142" s="24">
        <f t="shared" si="6"/>
        <v>0.48278464097225532</v>
      </c>
      <c r="G142" s="116" t="s">
        <v>282</v>
      </c>
      <c r="H142" s="118">
        <f>SUM(H143:H148)</f>
        <v>2923728</v>
      </c>
      <c r="I142" s="121">
        <f t="shared" si="7"/>
        <v>0.7063782906181143</v>
      </c>
    </row>
    <row r="143" spans="1:9" ht="15.75" x14ac:dyDescent="0.25">
      <c r="A143" s="43" t="s">
        <v>52</v>
      </c>
      <c r="B143" s="11">
        <v>194946</v>
      </c>
      <c r="C143" s="24">
        <f t="shared" si="6"/>
        <v>0.1080058372549389</v>
      </c>
      <c r="G143" s="26" t="s">
        <v>288</v>
      </c>
      <c r="H143" s="119">
        <v>30232</v>
      </c>
      <c r="I143" s="114">
        <f t="shared" si="7"/>
        <v>7.3041091654103369E-3</v>
      </c>
    </row>
    <row r="144" spans="1:9" ht="15.75" x14ac:dyDescent="0.25">
      <c r="A144" s="43" t="s">
        <v>53</v>
      </c>
      <c r="B144" s="11">
        <v>449079</v>
      </c>
      <c r="C144" s="24">
        <f t="shared" si="6"/>
        <v>0.24880301923922885</v>
      </c>
      <c r="G144" s="26" t="s">
        <v>283</v>
      </c>
      <c r="H144" s="119">
        <v>579558</v>
      </c>
      <c r="I144" s="114">
        <f t="shared" si="7"/>
        <v>0.14002232401716341</v>
      </c>
    </row>
    <row r="145" spans="1:9" ht="15.75" x14ac:dyDescent="0.25">
      <c r="A145" s="25" t="s">
        <v>14</v>
      </c>
      <c r="B145" s="31">
        <v>1074412</v>
      </c>
      <c r="C145" s="32">
        <f t="shared" si="6"/>
        <v>0.59525595609426918</v>
      </c>
      <c r="D145" s="52"/>
      <c r="G145" s="26" t="s">
        <v>284</v>
      </c>
      <c r="H145" s="119">
        <v>273800</v>
      </c>
      <c r="I145" s="114">
        <f t="shared" si="7"/>
        <v>6.6150604971201052E-2</v>
      </c>
    </row>
    <row r="146" spans="1:9" ht="15.75" x14ac:dyDescent="0.25">
      <c r="A146" s="25" t="s">
        <v>15</v>
      </c>
      <c r="B146" s="31">
        <v>730546</v>
      </c>
      <c r="C146" s="32">
        <f t="shared" si="6"/>
        <v>0.40474404390573077</v>
      </c>
      <c r="G146" s="26" t="s">
        <v>285</v>
      </c>
      <c r="H146" s="119">
        <v>60343</v>
      </c>
      <c r="I146" s="114">
        <f t="shared" si="7"/>
        <v>1.4578984498820982E-2</v>
      </c>
    </row>
    <row r="147" spans="1:9" x14ac:dyDescent="0.2">
      <c r="G147" s="26" t="s">
        <v>286</v>
      </c>
      <c r="H147" s="119">
        <v>1885477</v>
      </c>
      <c r="I147" s="114">
        <f t="shared" si="7"/>
        <v>0.45553485832463564</v>
      </c>
    </row>
    <row r="148" spans="1:9" x14ac:dyDescent="0.2">
      <c r="G148" s="26" t="s">
        <v>287</v>
      </c>
      <c r="H148" s="119">
        <v>94318</v>
      </c>
      <c r="I148" s="114">
        <f t="shared" si="7"/>
        <v>2.2787409640882911E-2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8899.74</v>
      </c>
      <c r="E162" s="24">
        <f>IF(AND($D$107&gt;0,$D$107&lt;&gt;"N/D")=TRUE,D162/$D$107,0)</f>
        <v>0.21159996357521185</v>
      </c>
    </row>
    <row r="163" spans="1:9" ht="15.75" x14ac:dyDescent="0.2">
      <c r="A163" s="56" t="s">
        <v>55</v>
      </c>
      <c r="B163" s="28"/>
      <c r="C163" s="45"/>
      <c r="D163" s="57">
        <v>2086.14</v>
      </c>
      <c r="E163" s="23">
        <f t="shared" ref="E163:E173" si="8">IF(AND($D$107&gt;0,$D$107&lt;&gt;"N/D")=TRUE,D163/$D$107,0)</f>
        <v>4.9600004945402051E-2</v>
      </c>
    </row>
    <row r="164" spans="1:9" ht="15.75" x14ac:dyDescent="0.2">
      <c r="A164" s="51" t="s">
        <v>56</v>
      </c>
      <c r="B164" s="10"/>
      <c r="C164" s="16"/>
      <c r="D164" s="55">
        <v>3659.16</v>
      </c>
      <c r="E164" s="24">
        <f t="shared" si="8"/>
        <v>8.700008345365956E-2</v>
      </c>
    </row>
    <row r="165" spans="1:9" ht="15.75" x14ac:dyDescent="0.2">
      <c r="A165" s="56" t="s">
        <v>57</v>
      </c>
      <c r="B165" s="28"/>
      <c r="C165" s="45"/>
      <c r="D165" s="57">
        <v>2010.43</v>
      </c>
      <c r="E165" s="23">
        <f t="shared" si="8"/>
        <v>4.7799926151832886E-2</v>
      </c>
    </row>
    <row r="166" spans="1:9" ht="15.75" x14ac:dyDescent="0.2">
      <c r="A166" s="51" t="s">
        <v>58</v>
      </c>
      <c r="B166" s="10"/>
      <c r="C166" s="16"/>
      <c r="D166" s="55">
        <v>937.92</v>
      </c>
      <c r="E166" s="24">
        <f t="shared" si="8"/>
        <v>2.2299959081553248E-2</v>
      </c>
    </row>
    <row r="167" spans="1:9" ht="15.75" x14ac:dyDescent="0.2">
      <c r="A167" s="56" t="s">
        <v>59</v>
      </c>
      <c r="B167" s="28"/>
      <c r="C167" s="45"/>
      <c r="D167" s="57">
        <v>4437.25</v>
      </c>
      <c r="E167" s="23">
        <f t="shared" si="8"/>
        <v>0.10549992902872542</v>
      </c>
    </row>
    <row r="168" spans="1:9" ht="15.75" x14ac:dyDescent="0.2">
      <c r="A168" s="51" t="s">
        <v>63</v>
      </c>
      <c r="B168" s="10"/>
      <c r="C168" s="16"/>
      <c r="D168" s="55">
        <v>3562.42</v>
      </c>
      <c r="E168" s="24">
        <f t="shared" si="8"/>
        <v>8.4699995981860843E-2</v>
      </c>
    </row>
    <row r="169" spans="1:9" ht="15.75" x14ac:dyDescent="0.2">
      <c r="A169" s="56" t="s">
        <v>64</v>
      </c>
      <c r="B169" s="28"/>
      <c r="C169" s="45"/>
      <c r="D169" s="57">
        <v>2031.46</v>
      </c>
      <c r="E169" s="23">
        <f t="shared" si="8"/>
        <v>4.8299934830062438E-2</v>
      </c>
    </row>
    <row r="170" spans="1:9" ht="15.75" x14ac:dyDescent="0.2">
      <c r="A170" s="51" t="s">
        <v>65</v>
      </c>
      <c r="B170" s="10"/>
      <c r="C170" s="16"/>
      <c r="D170" s="55">
        <v>2637.12</v>
      </c>
      <c r="E170" s="24">
        <f t="shared" si="8"/>
        <v>6.2700089659188094E-2</v>
      </c>
    </row>
    <row r="171" spans="1:9" ht="15.75" x14ac:dyDescent="0.2">
      <c r="A171" s="56" t="s">
        <v>66</v>
      </c>
      <c r="B171" s="28"/>
      <c r="C171" s="45"/>
      <c r="D171" s="57">
        <v>1329.07</v>
      </c>
      <c r="E171" s="23">
        <f t="shared" si="8"/>
        <v>3.1599930288851899E-2</v>
      </c>
    </row>
    <row r="172" spans="1:9" ht="15.75" x14ac:dyDescent="0.2">
      <c r="A172" s="51" t="s">
        <v>67</v>
      </c>
      <c r="B172" s="10"/>
      <c r="C172" s="16"/>
      <c r="D172" s="55">
        <v>462.65</v>
      </c>
      <c r="E172" s="24">
        <f t="shared" si="8"/>
        <v>1.0999953161336371E-2</v>
      </c>
    </row>
    <row r="173" spans="1:9" ht="15.75" x14ac:dyDescent="0.2">
      <c r="A173" s="56" t="s">
        <v>68</v>
      </c>
      <c r="B173" s="28"/>
      <c r="C173" s="45"/>
      <c r="D173" s="57">
        <v>10005.9</v>
      </c>
      <c r="E173" s="23">
        <f t="shared" si="8"/>
        <v>0.23789999208260154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217015</v>
      </c>
      <c r="E177" s="78">
        <v>156508</v>
      </c>
      <c r="F177" s="79">
        <v>5686</v>
      </c>
      <c r="G177" s="79">
        <v>1921344.86</v>
      </c>
      <c r="H177" s="80">
        <v>0.99750000000000005</v>
      </c>
    </row>
    <row r="178" spans="1:8" x14ac:dyDescent="0.2">
      <c r="A178" s="214" t="s">
        <v>195</v>
      </c>
      <c r="B178" s="215"/>
      <c r="C178" s="216"/>
      <c r="D178" s="58">
        <v>3475</v>
      </c>
      <c r="E178" s="58">
        <v>935</v>
      </c>
      <c r="F178" s="59">
        <v>2167</v>
      </c>
      <c r="G178" s="59">
        <v>250771.44</v>
      </c>
      <c r="H178" s="76">
        <v>0.2467</v>
      </c>
    </row>
    <row r="179" spans="1:8" ht="15" customHeight="1" x14ac:dyDescent="0.2">
      <c r="A179" s="225" t="s">
        <v>196</v>
      </c>
      <c r="B179" s="226"/>
      <c r="C179" s="227"/>
      <c r="D179" s="60">
        <v>26</v>
      </c>
      <c r="E179" s="60">
        <v>97</v>
      </c>
      <c r="F179" s="61">
        <v>9253</v>
      </c>
      <c r="G179" s="61">
        <v>1326.15</v>
      </c>
      <c r="H179" s="77">
        <v>0.46970000000000001</v>
      </c>
    </row>
    <row r="180" spans="1:8" ht="15" customHeight="1" x14ac:dyDescent="0.2">
      <c r="A180" s="214" t="s">
        <v>197</v>
      </c>
      <c r="B180" s="215"/>
      <c r="C180" s="216"/>
      <c r="D180" s="58">
        <v>39</v>
      </c>
      <c r="E180" s="58">
        <v>225</v>
      </c>
      <c r="F180" s="59">
        <v>3606</v>
      </c>
      <c r="G180" s="59">
        <v>3917826.88</v>
      </c>
      <c r="H180" s="76">
        <v>0.28570000000000001</v>
      </c>
    </row>
    <row r="181" spans="1:8" ht="15" customHeight="1" x14ac:dyDescent="0.2">
      <c r="A181" s="225" t="s">
        <v>93</v>
      </c>
      <c r="B181" s="226"/>
      <c r="C181" s="227"/>
      <c r="D181" s="60">
        <v>51516</v>
      </c>
      <c r="E181" s="60">
        <v>19012</v>
      </c>
      <c r="F181" s="61">
        <v>14541</v>
      </c>
      <c r="G181" s="61">
        <v>6332478.0700000003</v>
      </c>
      <c r="H181" s="77">
        <v>0.57350000000000001</v>
      </c>
    </row>
    <row r="182" spans="1:8" ht="15" customHeight="1" x14ac:dyDescent="0.2">
      <c r="A182" s="214" t="s">
        <v>92</v>
      </c>
      <c r="B182" s="215"/>
      <c r="C182" s="216"/>
      <c r="D182" s="58">
        <v>773</v>
      </c>
      <c r="E182" s="58">
        <v>7270</v>
      </c>
      <c r="F182" s="59">
        <v>4234</v>
      </c>
      <c r="G182" s="59">
        <v>4669566.51</v>
      </c>
      <c r="H182" s="76">
        <v>0.1709</v>
      </c>
    </row>
    <row r="183" spans="1:8" ht="15" customHeight="1" x14ac:dyDescent="0.2">
      <c r="A183" s="225" t="s">
        <v>94</v>
      </c>
      <c r="B183" s="226"/>
      <c r="C183" s="227"/>
      <c r="D183" s="60">
        <v>3472</v>
      </c>
      <c r="E183" s="60">
        <v>17167</v>
      </c>
      <c r="F183" s="61">
        <v>11122</v>
      </c>
      <c r="G183" s="61">
        <v>5292530.32</v>
      </c>
      <c r="H183" s="77">
        <v>0.72970000000000002</v>
      </c>
    </row>
    <row r="184" spans="1:8" ht="15" customHeight="1" x14ac:dyDescent="0.2">
      <c r="A184" s="214" t="s">
        <v>95</v>
      </c>
      <c r="B184" s="215"/>
      <c r="C184" s="216"/>
      <c r="D184" s="58">
        <v>87838</v>
      </c>
      <c r="E184" s="58">
        <v>40633</v>
      </c>
      <c r="F184" s="59">
        <v>2880</v>
      </c>
      <c r="G184" s="59">
        <v>221539.25</v>
      </c>
      <c r="H184" s="76">
        <v>1.3964000000000001</v>
      </c>
    </row>
    <row r="185" spans="1:8" ht="15" customHeight="1" x14ac:dyDescent="0.2">
      <c r="A185" s="225" t="s">
        <v>199</v>
      </c>
      <c r="B185" s="226"/>
      <c r="C185" s="227"/>
      <c r="D185" s="60">
        <v>30477</v>
      </c>
      <c r="E185" s="60">
        <v>21113</v>
      </c>
      <c r="F185" s="61">
        <v>2116</v>
      </c>
      <c r="G185" s="61">
        <v>322109.09000000003</v>
      </c>
      <c r="H185" s="77">
        <v>2.3279999999999998</v>
      </c>
    </row>
    <row r="186" spans="1:8" ht="15" customHeight="1" x14ac:dyDescent="0.2">
      <c r="A186" s="214" t="s">
        <v>200</v>
      </c>
      <c r="B186" s="215"/>
      <c r="C186" s="216"/>
      <c r="D186" s="58">
        <v>3989</v>
      </c>
      <c r="E186" s="58">
        <v>10580</v>
      </c>
      <c r="F186" s="59">
        <v>3256</v>
      </c>
      <c r="G186" s="59">
        <v>461610.98</v>
      </c>
      <c r="H186" s="76">
        <v>0.84550000000000003</v>
      </c>
    </row>
    <row r="187" spans="1:8" ht="15" customHeight="1" x14ac:dyDescent="0.2">
      <c r="A187" s="225" t="s">
        <v>96</v>
      </c>
      <c r="B187" s="226"/>
      <c r="C187" s="227"/>
      <c r="D187" s="60">
        <v>0</v>
      </c>
      <c r="E187" s="60">
        <v>0</v>
      </c>
      <c r="F187" s="61">
        <v>0</v>
      </c>
      <c r="G187" s="61">
        <v>0</v>
      </c>
      <c r="H187" s="77">
        <v>-1</v>
      </c>
    </row>
    <row r="188" spans="1:8" ht="15" customHeight="1" x14ac:dyDescent="0.2">
      <c r="A188" s="214" t="s">
        <v>201</v>
      </c>
      <c r="B188" s="215"/>
      <c r="C188" s="216"/>
      <c r="D188" s="58">
        <v>1134</v>
      </c>
      <c r="E188" s="58">
        <v>8885</v>
      </c>
      <c r="F188" s="59">
        <v>3317</v>
      </c>
      <c r="G188" s="59">
        <v>2811578.87</v>
      </c>
      <c r="H188" s="76">
        <v>2.6089000000000002</v>
      </c>
    </row>
    <row r="189" spans="1:8" ht="15" customHeight="1" x14ac:dyDescent="0.2">
      <c r="A189" s="225" t="s">
        <v>202</v>
      </c>
      <c r="B189" s="226"/>
      <c r="C189" s="227"/>
      <c r="D189" s="60">
        <v>1536</v>
      </c>
      <c r="E189" s="60">
        <v>1669</v>
      </c>
      <c r="F189" s="61">
        <v>3456</v>
      </c>
      <c r="G189" s="61">
        <v>357908.27</v>
      </c>
      <c r="H189" s="77">
        <v>0.63149999999999995</v>
      </c>
    </row>
    <row r="190" spans="1:8" ht="15" customHeight="1" x14ac:dyDescent="0.2">
      <c r="A190" s="214" t="s">
        <v>203</v>
      </c>
      <c r="B190" s="215"/>
      <c r="C190" s="216"/>
      <c r="D190" s="58">
        <v>906</v>
      </c>
      <c r="E190" s="58">
        <v>3013</v>
      </c>
      <c r="F190" s="59">
        <v>3437</v>
      </c>
      <c r="G190" s="59">
        <v>16450386.99</v>
      </c>
      <c r="H190" s="76">
        <v>1.9921</v>
      </c>
    </row>
    <row r="191" spans="1:8" ht="15" customHeight="1" x14ac:dyDescent="0.2">
      <c r="A191" s="225" t="s">
        <v>204</v>
      </c>
      <c r="B191" s="226"/>
      <c r="C191" s="227"/>
      <c r="D191" s="60">
        <v>322</v>
      </c>
      <c r="E191" s="60">
        <v>2402</v>
      </c>
      <c r="F191" s="61">
        <v>16140</v>
      </c>
      <c r="G191" s="61">
        <v>15285255.74</v>
      </c>
      <c r="H191" s="77">
        <v>1.0851</v>
      </c>
    </row>
    <row r="192" spans="1:8" ht="15" customHeight="1" x14ac:dyDescent="0.2">
      <c r="A192" s="214" t="s">
        <v>205</v>
      </c>
      <c r="B192" s="215"/>
      <c r="C192" s="216"/>
      <c r="D192" s="58">
        <v>1432</v>
      </c>
      <c r="E192" s="58">
        <v>1236</v>
      </c>
      <c r="F192" s="59">
        <v>3647</v>
      </c>
      <c r="G192" s="59">
        <v>916588.27</v>
      </c>
      <c r="H192" s="76">
        <v>0.65680000000000005</v>
      </c>
    </row>
    <row r="193" spans="1:9" ht="15" customHeight="1" x14ac:dyDescent="0.2">
      <c r="A193" s="225" t="s">
        <v>206</v>
      </c>
      <c r="B193" s="226"/>
      <c r="C193" s="227"/>
      <c r="D193" s="60">
        <v>2592</v>
      </c>
      <c r="E193" s="60">
        <v>3697</v>
      </c>
      <c r="F193" s="61">
        <v>3421</v>
      </c>
      <c r="G193" s="61">
        <v>494803.62</v>
      </c>
      <c r="H193" s="77">
        <v>0.98019999999999996</v>
      </c>
    </row>
    <row r="194" spans="1:9" ht="15" customHeight="1" x14ac:dyDescent="0.2">
      <c r="A194" s="214" t="s">
        <v>207</v>
      </c>
      <c r="B194" s="215"/>
      <c r="C194" s="216"/>
      <c r="D194" s="58">
        <v>6198</v>
      </c>
      <c r="E194" s="58">
        <v>3780</v>
      </c>
      <c r="F194" s="59">
        <v>3392</v>
      </c>
      <c r="G194" s="59">
        <v>281824.76</v>
      </c>
      <c r="H194" s="76">
        <v>4.8064999999999998</v>
      </c>
    </row>
    <row r="195" spans="1:9" ht="15" customHeight="1" x14ac:dyDescent="0.2">
      <c r="A195" s="225" t="s">
        <v>208</v>
      </c>
      <c r="B195" s="226"/>
      <c r="C195" s="227"/>
      <c r="D195" s="60">
        <v>614</v>
      </c>
      <c r="E195" s="60">
        <v>7103</v>
      </c>
      <c r="F195" s="61">
        <v>6859</v>
      </c>
      <c r="G195" s="61">
        <v>9237267.2100000009</v>
      </c>
      <c r="H195" s="77">
        <v>0.1144</v>
      </c>
    </row>
    <row r="196" spans="1:9" ht="15" customHeight="1" x14ac:dyDescent="0.2">
      <c r="A196" s="214" t="s">
        <v>97</v>
      </c>
      <c r="B196" s="215"/>
      <c r="C196" s="216"/>
      <c r="D196" s="58">
        <v>20676</v>
      </c>
      <c r="E196" s="58">
        <v>7691</v>
      </c>
      <c r="F196" s="59">
        <v>3735</v>
      </c>
      <c r="G196" s="59">
        <v>146636.99</v>
      </c>
      <c r="H196" s="76">
        <v>0.59230000000000005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506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10986.56</v>
      </c>
      <c r="E205" s="182">
        <v>11188.13</v>
      </c>
      <c r="F205" s="182">
        <v>11370.85</v>
      </c>
      <c r="G205" s="182">
        <v>11629.88</v>
      </c>
      <c r="H205" s="182">
        <v>10400.31</v>
      </c>
      <c r="I205" s="182">
        <v>10524.31</v>
      </c>
    </row>
    <row r="206" spans="1:9" ht="15" customHeight="1" x14ac:dyDescent="0.2">
      <c r="A206" s="214" t="s">
        <v>383</v>
      </c>
      <c r="B206" s="215"/>
      <c r="C206" s="216"/>
      <c r="D206" s="183">
        <v>3421.1</v>
      </c>
      <c r="E206" s="183">
        <v>8469.01</v>
      </c>
      <c r="F206" s="183">
        <v>3600.48</v>
      </c>
      <c r="G206" s="183">
        <v>8390.0499999999993</v>
      </c>
      <c r="H206" s="183">
        <v>2857.81</v>
      </c>
      <c r="I206" s="183">
        <v>8759.9599999999991</v>
      </c>
    </row>
    <row r="207" spans="1:9" ht="15" customHeight="1" x14ac:dyDescent="0.2">
      <c r="A207" s="225" t="s">
        <v>384</v>
      </c>
      <c r="B207" s="226"/>
      <c r="C207" s="227"/>
      <c r="D207" s="184">
        <v>21435.3</v>
      </c>
      <c r="E207" s="184">
        <v>21435.3</v>
      </c>
      <c r="F207" s="184">
        <v>21553.77</v>
      </c>
      <c r="G207" s="184">
        <v>21553.77</v>
      </c>
      <c r="H207" s="184">
        <v>20751.28</v>
      </c>
      <c r="I207" s="184">
        <v>20751.28</v>
      </c>
    </row>
    <row r="208" spans="1:9" ht="15" customHeight="1" x14ac:dyDescent="0.2">
      <c r="A208" s="214" t="s">
        <v>385</v>
      </c>
      <c r="B208" s="215"/>
      <c r="C208" s="216"/>
      <c r="D208" s="183">
        <v>12026.66</v>
      </c>
      <c r="E208" s="183">
        <v>12026.66</v>
      </c>
      <c r="F208" s="183">
        <v>13071.32</v>
      </c>
      <c r="G208" s="183">
        <v>13071.32</v>
      </c>
      <c r="H208" s="183">
        <v>9252.6</v>
      </c>
      <c r="I208" s="183">
        <v>9252.6</v>
      </c>
    </row>
    <row r="209" spans="1:9" ht="15" customHeight="1" x14ac:dyDescent="0.2">
      <c r="A209" s="225" t="s">
        <v>386</v>
      </c>
      <c r="B209" s="226"/>
      <c r="C209" s="227"/>
      <c r="D209" s="184">
        <v>10560.55</v>
      </c>
      <c r="E209" s="184">
        <v>10560.55</v>
      </c>
      <c r="F209" s="184">
        <v>10710.18</v>
      </c>
      <c r="G209" s="184">
        <v>10710.18</v>
      </c>
      <c r="H209" s="184">
        <v>9759.5400000000009</v>
      </c>
      <c r="I209" s="184">
        <v>9759.5400000000009</v>
      </c>
    </row>
    <row r="210" spans="1:9" ht="15" customHeight="1" x14ac:dyDescent="0.2">
      <c r="A210" s="214" t="s">
        <v>387</v>
      </c>
      <c r="B210" s="215"/>
      <c r="C210" s="216"/>
      <c r="D210" s="183">
        <v>29635.47</v>
      </c>
      <c r="E210" s="183">
        <v>29635.47</v>
      </c>
      <c r="F210" s="183">
        <v>30328</v>
      </c>
      <c r="G210" s="183">
        <v>30328</v>
      </c>
      <c r="H210" s="183">
        <v>27911.51</v>
      </c>
      <c r="I210" s="183">
        <v>27911.51</v>
      </c>
    </row>
    <row r="211" spans="1:9" ht="15" customHeight="1" x14ac:dyDescent="0.2">
      <c r="A211" s="225" t="s">
        <v>388</v>
      </c>
      <c r="B211" s="226"/>
      <c r="C211" s="227"/>
      <c r="D211" s="184">
        <v>9766.0300000000007</v>
      </c>
      <c r="E211" s="184">
        <v>9766.0300000000007</v>
      </c>
      <c r="F211" s="184">
        <v>10624.84</v>
      </c>
      <c r="G211" s="184">
        <v>10624.84</v>
      </c>
      <c r="H211" s="184">
        <v>8609.08</v>
      </c>
      <c r="I211" s="184">
        <v>8609.08</v>
      </c>
    </row>
    <row r="212" spans="1:9" ht="15" customHeight="1" x14ac:dyDescent="0.2">
      <c r="A212" s="214" t="s">
        <v>389</v>
      </c>
      <c r="B212" s="215"/>
      <c r="C212" s="216"/>
      <c r="D212" s="183">
        <v>12608.83</v>
      </c>
      <c r="E212" s="183">
        <v>12608.83</v>
      </c>
      <c r="F212" s="183">
        <v>12501.49</v>
      </c>
      <c r="G212" s="183">
        <v>12501.49</v>
      </c>
      <c r="H212" s="183">
        <v>13090.33</v>
      </c>
      <c r="I212" s="183">
        <v>13090.33</v>
      </c>
    </row>
    <row r="213" spans="1:9" ht="15" customHeight="1" x14ac:dyDescent="0.2">
      <c r="A213" s="225" t="s">
        <v>390</v>
      </c>
      <c r="B213" s="226"/>
      <c r="C213" s="227"/>
      <c r="D213" s="184">
        <v>9523.58</v>
      </c>
      <c r="E213" s="184">
        <v>9523.58</v>
      </c>
      <c r="F213" s="184">
        <v>9983.49</v>
      </c>
      <c r="G213" s="184">
        <v>9983.49</v>
      </c>
      <c r="H213" s="184">
        <v>9014.33</v>
      </c>
      <c r="I213" s="184">
        <v>9014.33</v>
      </c>
    </row>
    <row r="214" spans="1:9" ht="15" customHeight="1" x14ac:dyDescent="0.2">
      <c r="A214" s="214" t="s">
        <v>391</v>
      </c>
      <c r="B214" s="215"/>
      <c r="C214" s="216"/>
      <c r="D214" s="183">
        <v>12221.14</v>
      </c>
      <c r="E214" s="183">
        <v>12221.23</v>
      </c>
      <c r="F214" s="183">
        <v>11960.42</v>
      </c>
      <c r="G214" s="183">
        <v>11960.42</v>
      </c>
      <c r="H214" s="183">
        <v>12495.22</v>
      </c>
      <c r="I214" s="183">
        <v>12495.41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507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224205</v>
      </c>
      <c r="E220" s="58">
        <v>192095</v>
      </c>
      <c r="F220" s="58">
        <v>135429</v>
      </c>
      <c r="G220" s="58">
        <v>112286</v>
      </c>
      <c r="H220" s="58">
        <v>88776</v>
      </c>
      <c r="I220" s="58">
        <v>79809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0</v>
      </c>
      <c r="E222" s="58">
        <v>0</v>
      </c>
      <c r="F222" s="58">
        <v>0</v>
      </c>
      <c r="G222" s="58">
        <v>0</v>
      </c>
      <c r="H222" s="58">
        <v>0</v>
      </c>
      <c r="I222" s="58">
        <v>0</v>
      </c>
    </row>
    <row r="223" spans="1:9" ht="15" customHeight="1" x14ac:dyDescent="0.2">
      <c r="A223" s="208" t="s">
        <v>403</v>
      </c>
      <c r="B223" s="209"/>
      <c r="C223" s="209"/>
      <c r="D223" s="181">
        <v>2922</v>
      </c>
      <c r="E223" s="58">
        <v>2174</v>
      </c>
      <c r="F223" s="58">
        <v>1887</v>
      </c>
      <c r="G223" s="58">
        <v>1342</v>
      </c>
      <c r="H223" s="58">
        <v>1035</v>
      </c>
      <c r="I223" s="58">
        <v>832</v>
      </c>
    </row>
    <row r="224" spans="1:9" ht="15" customHeight="1" x14ac:dyDescent="0.2">
      <c r="A224" s="208" t="s">
        <v>404</v>
      </c>
      <c r="B224" s="209"/>
      <c r="C224" s="209"/>
      <c r="D224" s="181">
        <v>52781</v>
      </c>
      <c r="E224" s="58">
        <v>43332</v>
      </c>
      <c r="F224" s="58">
        <v>31266</v>
      </c>
      <c r="G224" s="58">
        <v>24618</v>
      </c>
      <c r="H224" s="58">
        <v>21515</v>
      </c>
      <c r="I224" s="58">
        <v>18714</v>
      </c>
    </row>
    <row r="225" spans="1:9" ht="15" customHeight="1" x14ac:dyDescent="0.2">
      <c r="A225" s="208" t="s">
        <v>405</v>
      </c>
      <c r="B225" s="209"/>
      <c r="C225" s="209"/>
      <c r="D225" s="181">
        <v>70826</v>
      </c>
      <c r="E225" s="58">
        <v>60191</v>
      </c>
      <c r="F225" s="58">
        <v>41271</v>
      </c>
      <c r="G225" s="58">
        <v>33906</v>
      </c>
      <c r="H225" s="58">
        <v>29555</v>
      </c>
      <c r="I225" s="58">
        <v>26285</v>
      </c>
    </row>
    <row r="226" spans="1:9" ht="15" customHeight="1" x14ac:dyDescent="0.2">
      <c r="A226" s="208" t="s">
        <v>406</v>
      </c>
      <c r="B226" s="209"/>
      <c r="C226" s="209"/>
      <c r="D226" s="181">
        <v>54274</v>
      </c>
      <c r="E226" s="58">
        <v>47600</v>
      </c>
      <c r="F226" s="58">
        <v>32218</v>
      </c>
      <c r="G226" s="58">
        <v>27398</v>
      </c>
      <c r="H226" s="58">
        <v>22056</v>
      </c>
      <c r="I226" s="58">
        <v>20202</v>
      </c>
    </row>
    <row r="227" spans="1:9" ht="15" customHeight="1" x14ac:dyDescent="0.2">
      <c r="A227" s="208" t="s">
        <v>407</v>
      </c>
      <c r="B227" s="209"/>
      <c r="C227" s="209"/>
      <c r="D227" s="181">
        <v>33598</v>
      </c>
      <c r="E227" s="58">
        <v>30029</v>
      </c>
      <c r="F227" s="58">
        <v>21705</v>
      </c>
      <c r="G227" s="58">
        <v>18849</v>
      </c>
      <c r="H227" s="58">
        <v>11893</v>
      </c>
      <c r="I227" s="58">
        <v>11180</v>
      </c>
    </row>
    <row r="228" spans="1:9" ht="15" customHeight="1" x14ac:dyDescent="0.2">
      <c r="A228" s="208" t="s">
        <v>408</v>
      </c>
      <c r="B228" s="209"/>
      <c r="C228" s="209"/>
      <c r="D228" s="181">
        <v>8569</v>
      </c>
      <c r="E228" s="58">
        <v>7643</v>
      </c>
      <c r="F228" s="58">
        <v>6117</v>
      </c>
      <c r="G228" s="58">
        <v>5308</v>
      </c>
      <c r="H228" s="58">
        <v>2452</v>
      </c>
      <c r="I228" s="58">
        <v>2335</v>
      </c>
    </row>
    <row r="229" spans="1:9" ht="15" customHeight="1" x14ac:dyDescent="0.2">
      <c r="A229" s="208" t="s">
        <v>409</v>
      </c>
      <c r="B229" s="209"/>
      <c r="C229" s="209"/>
      <c r="D229" s="181">
        <v>1235</v>
      </c>
      <c r="E229" s="58">
        <v>1126</v>
      </c>
      <c r="F229" s="58">
        <v>965</v>
      </c>
      <c r="G229" s="58">
        <v>865</v>
      </c>
      <c r="H229" s="58">
        <v>270</v>
      </c>
      <c r="I229" s="58">
        <v>261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98</v>
      </c>
      <c r="E231" s="58">
        <v>61</v>
      </c>
      <c r="F231" s="58">
        <v>36</v>
      </c>
      <c r="G231" s="58">
        <v>19</v>
      </c>
      <c r="H231" s="58">
        <v>62</v>
      </c>
      <c r="I231" s="58">
        <v>42</v>
      </c>
    </row>
    <row r="232" spans="1:9" ht="15" customHeight="1" x14ac:dyDescent="0.2">
      <c r="A232" s="208" t="s">
        <v>412</v>
      </c>
      <c r="B232" s="209"/>
      <c r="C232" s="209"/>
      <c r="D232" s="181">
        <v>155180</v>
      </c>
      <c r="E232" s="58">
        <v>133427</v>
      </c>
      <c r="F232" s="58">
        <v>90792</v>
      </c>
      <c r="G232" s="58">
        <v>75213</v>
      </c>
      <c r="H232" s="58">
        <v>64388</v>
      </c>
      <c r="I232" s="58">
        <v>58214</v>
      </c>
    </row>
    <row r="233" spans="1:9" ht="15" customHeight="1" x14ac:dyDescent="0.2">
      <c r="A233" s="208" t="s">
        <v>413</v>
      </c>
      <c r="B233" s="209"/>
      <c r="C233" s="209"/>
      <c r="D233" s="181">
        <v>47881</v>
      </c>
      <c r="E233" s="58">
        <v>39679</v>
      </c>
      <c r="F233" s="58">
        <v>30421</v>
      </c>
      <c r="G233" s="58">
        <v>24519</v>
      </c>
      <c r="H233" s="58">
        <v>17460</v>
      </c>
      <c r="I233" s="58">
        <v>15160</v>
      </c>
    </row>
    <row r="234" spans="1:9" ht="15" customHeight="1" x14ac:dyDescent="0.2">
      <c r="A234" s="208" t="s">
        <v>414</v>
      </c>
      <c r="B234" s="209"/>
      <c r="C234" s="209"/>
      <c r="D234" s="181">
        <v>15036</v>
      </c>
      <c r="E234" s="58">
        <v>13057</v>
      </c>
      <c r="F234" s="58">
        <v>9728</v>
      </c>
      <c r="G234" s="58">
        <v>8201</v>
      </c>
      <c r="H234" s="58">
        <v>5308</v>
      </c>
      <c r="I234" s="58">
        <v>4856</v>
      </c>
    </row>
    <row r="235" spans="1:9" ht="15" customHeight="1" x14ac:dyDescent="0.2">
      <c r="A235" s="208" t="s">
        <v>415</v>
      </c>
      <c r="B235" s="209"/>
      <c r="C235" s="209"/>
      <c r="D235" s="181">
        <v>2676</v>
      </c>
      <c r="E235" s="58">
        <v>2537</v>
      </c>
      <c r="F235" s="58">
        <v>2041</v>
      </c>
      <c r="G235" s="58">
        <v>1923</v>
      </c>
      <c r="H235" s="58">
        <v>635</v>
      </c>
      <c r="I235" s="58">
        <v>614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3334</v>
      </c>
      <c r="E238" s="58">
        <v>3334</v>
      </c>
      <c r="F238" s="58">
        <v>2411</v>
      </c>
      <c r="G238" s="58">
        <v>2411</v>
      </c>
      <c r="H238" s="58">
        <v>923</v>
      </c>
      <c r="I238" s="58">
        <v>923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4892</v>
      </c>
      <c r="E240" s="58">
        <v>4536</v>
      </c>
      <c r="F240" s="58">
        <v>2618</v>
      </c>
      <c r="G240" s="58">
        <v>2360</v>
      </c>
      <c r="H240" s="58">
        <v>2274</v>
      </c>
      <c r="I240" s="58">
        <v>2176</v>
      </c>
    </row>
    <row r="241" spans="1:9" ht="15" customHeight="1" x14ac:dyDescent="0.2">
      <c r="A241" s="208" t="s">
        <v>421</v>
      </c>
      <c r="B241" s="209"/>
      <c r="C241" s="209"/>
      <c r="D241" s="181">
        <v>16262</v>
      </c>
      <c r="E241" s="58">
        <v>14384</v>
      </c>
      <c r="F241" s="58">
        <v>9208</v>
      </c>
      <c r="G241" s="58">
        <v>7842</v>
      </c>
      <c r="H241" s="58">
        <v>7054</v>
      </c>
      <c r="I241" s="58">
        <v>6542</v>
      </c>
    </row>
    <row r="242" spans="1:9" ht="15" customHeight="1" x14ac:dyDescent="0.2">
      <c r="A242" s="208" t="s">
        <v>422</v>
      </c>
      <c r="B242" s="209"/>
      <c r="C242" s="209"/>
      <c r="D242" s="181">
        <v>55386</v>
      </c>
      <c r="E242" s="58">
        <v>47431</v>
      </c>
      <c r="F242" s="58">
        <v>33810</v>
      </c>
      <c r="G242" s="58">
        <v>27638</v>
      </c>
      <c r="H242" s="58">
        <v>21576</v>
      </c>
      <c r="I242" s="58">
        <v>19793</v>
      </c>
    </row>
    <row r="243" spans="1:9" ht="15" customHeight="1" x14ac:dyDescent="0.2">
      <c r="A243" s="208" t="s">
        <v>423</v>
      </c>
      <c r="B243" s="209"/>
      <c r="C243" s="209"/>
      <c r="D243" s="181">
        <v>53460</v>
      </c>
      <c r="E243" s="58">
        <v>44653</v>
      </c>
      <c r="F243" s="58">
        <v>34505</v>
      </c>
      <c r="G243" s="58">
        <v>27855</v>
      </c>
      <c r="H243" s="58">
        <v>18955</v>
      </c>
      <c r="I243" s="58">
        <v>16798</v>
      </c>
    </row>
    <row r="244" spans="1:9" ht="15" customHeight="1" x14ac:dyDescent="0.2">
      <c r="A244" s="208" t="s">
        <v>424</v>
      </c>
      <c r="B244" s="209"/>
      <c r="C244" s="209"/>
      <c r="D244" s="181">
        <v>21086</v>
      </c>
      <c r="E244" s="58">
        <v>16436</v>
      </c>
      <c r="F244" s="58">
        <v>12355</v>
      </c>
      <c r="G244" s="58">
        <v>9251</v>
      </c>
      <c r="H244" s="58">
        <v>8731</v>
      </c>
      <c r="I244" s="58">
        <v>7185</v>
      </c>
    </row>
    <row r="245" spans="1:9" ht="15" customHeight="1" x14ac:dyDescent="0.2">
      <c r="A245" s="208" t="s">
        <v>425</v>
      </c>
      <c r="B245" s="209"/>
      <c r="C245" s="209"/>
      <c r="D245" s="181">
        <v>21258</v>
      </c>
      <c r="E245" s="58">
        <v>15657</v>
      </c>
      <c r="F245" s="58">
        <v>13729</v>
      </c>
      <c r="G245" s="58">
        <v>9574</v>
      </c>
      <c r="H245" s="58">
        <v>7529</v>
      </c>
      <c r="I245" s="58">
        <v>6083</v>
      </c>
    </row>
    <row r="246" spans="1:9" ht="15" customHeight="1" x14ac:dyDescent="0.2">
      <c r="A246" s="208" t="s">
        <v>426</v>
      </c>
      <c r="B246" s="209"/>
      <c r="C246" s="209"/>
      <c r="D246" s="181">
        <v>51861</v>
      </c>
      <c r="E246" s="58">
        <v>48998</v>
      </c>
      <c r="F246" s="58">
        <v>29204</v>
      </c>
      <c r="G246" s="58">
        <v>27766</v>
      </c>
      <c r="H246" s="58">
        <v>22657</v>
      </c>
      <c r="I246" s="58">
        <v>21232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6115</v>
      </c>
      <c r="E248" s="58">
        <v>4743</v>
      </c>
      <c r="F248" s="58">
        <v>2618</v>
      </c>
      <c r="G248" s="58">
        <v>2360</v>
      </c>
      <c r="H248" s="58">
        <v>1477</v>
      </c>
      <c r="I248" s="58">
        <v>1333</v>
      </c>
    </row>
    <row r="249" spans="1:9" ht="15" customHeight="1" x14ac:dyDescent="0.2">
      <c r="A249" s="208" t="s">
        <v>429</v>
      </c>
      <c r="B249" s="209"/>
      <c r="C249" s="209"/>
      <c r="D249" s="181">
        <v>1944</v>
      </c>
      <c r="E249" s="58">
        <v>1788</v>
      </c>
      <c r="F249" s="58">
        <v>9208</v>
      </c>
      <c r="G249" s="58">
        <v>7842</v>
      </c>
      <c r="H249" s="58">
        <v>287</v>
      </c>
      <c r="I249" s="58">
        <v>274</v>
      </c>
    </row>
    <row r="250" spans="1:9" ht="15" customHeight="1" x14ac:dyDescent="0.2">
      <c r="A250" s="208" t="s">
        <v>430</v>
      </c>
      <c r="B250" s="209"/>
      <c r="C250" s="209"/>
      <c r="D250" s="181">
        <v>16998</v>
      </c>
      <c r="E250" s="58">
        <v>14221</v>
      </c>
      <c r="F250" s="58">
        <v>33810</v>
      </c>
      <c r="G250" s="58">
        <v>27638</v>
      </c>
      <c r="H250" s="58">
        <v>4650</v>
      </c>
      <c r="I250" s="58">
        <v>3818</v>
      </c>
    </row>
    <row r="251" spans="1:9" ht="15" customHeight="1" x14ac:dyDescent="0.2">
      <c r="A251" s="208" t="s">
        <v>431</v>
      </c>
      <c r="B251" s="209"/>
      <c r="C251" s="209"/>
      <c r="D251" s="181">
        <v>22694</v>
      </c>
      <c r="E251" s="58">
        <v>10337</v>
      </c>
      <c r="F251" s="58">
        <v>34505</v>
      </c>
      <c r="G251" s="58">
        <v>27855</v>
      </c>
      <c r="H251" s="58">
        <v>3572</v>
      </c>
      <c r="I251" s="58">
        <v>2262</v>
      </c>
    </row>
    <row r="252" spans="1:9" ht="15" customHeight="1" x14ac:dyDescent="0.2">
      <c r="A252" s="208" t="s">
        <v>432</v>
      </c>
      <c r="B252" s="209"/>
      <c r="C252" s="209"/>
      <c r="D252" s="181">
        <v>2781</v>
      </c>
      <c r="E252" s="58">
        <v>1869</v>
      </c>
      <c r="F252" s="58">
        <v>12355</v>
      </c>
      <c r="G252" s="58">
        <v>9251</v>
      </c>
      <c r="H252" s="58">
        <v>797</v>
      </c>
      <c r="I252" s="58">
        <v>563</v>
      </c>
    </row>
    <row r="253" spans="1:9" ht="15" customHeight="1" x14ac:dyDescent="0.2">
      <c r="A253" s="208" t="s">
        <v>433</v>
      </c>
      <c r="B253" s="209"/>
      <c r="C253" s="209"/>
      <c r="D253" s="181">
        <v>54623</v>
      </c>
      <c r="E253" s="58">
        <v>50344</v>
      </c>
      <c r="F253" s="58">
        <v>13729</v>
      </c>
      <c r="G253" s="58">
        <v>9574</v>
      </c>
      <c r="H253" s="58">
        <v>23272</v>
      </c>
      <c r="I253" s="58">
        <v>21517</v>
      </c>
    </row>
    <row r="254" spans="1:9" ht="15" customHeight="1" x14ac:dyDescent="0.2">
      <c r="A254" s="208" t="s">
        <v>434</v>
      </c>
      <c r="B254" s="209"/>
      <c r="C254" s="209"/>
      <c r="D254" s="181">
        <v>9013</v>
      </c>
      <c r="E254" s="58">
        <v>8008</v>
      </c>
      <c r="F254" s="58">
        <v>29204</v>
      </c>
      <c r="G254" s="58">
        <v>27766</v>
      </c>
      <c r="H254" s="58">
        <v>1643</v>
      </c>
      <c r="I254" s="58">
        <v>1380</v>
      </c>
    </row>
    <row r="255" spans="1:9" ht="15" customHeight="1" x14ac:dyDescent="0.2">
      <c r="A255" s="208" t="s">
        <v>435</v>
      </c>
      <c r="B255" s="209"/>
      <c r="C255" s="209"/>
      <c r="D255" s="181">
        <v>43642</v>
      </c>
      <c r="E255" s="58">
        <v>39566</v>
      </c>
      <c r="F255" s="58">
        <v>0</v>
      </c>
      <c r="G255" s="58">
        <v>0</v>
      </c>
      <c r="H255" s="58">
        <v>20710</v>
      </c>
      <c r="I255" s="58">
        <v>18950</v>
      </c>
    </row>
    <row r="256" spans="1:9" x14ac:dyDescent="0.2">
      <c r="A256" s="208" t="s">
        <v>436</v>
      </c>
      <c r="B256" s="209"/>
      <c r="C256" s="209"/>
      <c r="D256" s="181">
        <v>66395</v>
      </c>
      <c r="E256" s="58">
        <v>61219</v>
      </c>
      <c r="F256" s="58">
        <v>0</v>
      </c>
      <c r="G256" s="58">
        <v>0</v>
      </c>
      <c r="H256" s="58">
        <v>32368</v>
      </c>
      <c r="I256" s="58">
        <v>29712</v>
      </c>
    </row>
    <row r="257" spans="1:9" ht="15.75" x14ac:dyDescent="0.25">
      <c r="A257" s="46" t="s">
        <v>508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41532</v>
      </c>
      <c r="E259" s="78">
        <f>SUM(E260:E299)</f>
        <v>43589</v>
      </c>
      <c r="F259" s="83">
        <v>1005.09</v>
      </c>
      <c r="G259" s="83">
        <v>1054.8499999999999</v>
      </c>
      <c r="H259" s="84">
        <f>IF(D259&gt;0,E259/D259-1,"N/A")</f>
        <v>4.9528074737551719E-2</v>
      </c>
      <c r="I259" s="84">
        <f>IF(F259&gt;0,G259/F259-1,"N/A")</f>
        <v>4.9508004258324911E-2</v>
      </c>
    </row>
    <row r="260" spans="1:9" ht="15.75" customHeight="1" x14ac:dyDescent="0.2">
      <c r="A260" s="138" t="s">
        <v>212</v>
      </c>
      <c r="B260" s="106"/>
      <c r="C260" s="107"/>
      <c r="D260" s="58">
        <v>489</v>
      </c>
      <c r="E260" s="58">
        <v>404</v>
      </c>
      <c r="F260" s="81">
        <v>11.83</v>
      </c>
      <c r="G260" s="81">
        <v>9.7799999999999994</v>
      </c>
      <c r="H260" s="62">
        <f>IF(D260&gt;0,E260/D260-1,"N/A")</f>
        <v>-0.17382413087934556</v>
      </c>
      <c r="I260" s="62">
        <f>IF(F260&gt;0,G260/F260-1,"N/A")</f>
        <v>-0.17328825021132721</v>
      </c>
    </row>
    <row r="261" spans="1:9" ht="15.75" customHeight="1" x14ac:dyDescent="0.2">
      <c r="A261" s="139" t="s">
        <v>290</v>
      </c>
      <c r="B261" s="108"/>
      <c r="C261" s="109"/>
      <c r="D261" s="60">
        <v>2633</v>
      </c>
      <c r="E261" s="60">
        <v>2784</v>
      </c>
      <c r="F261" s="82">
        <v>63.72</v>
      </c>
      <c r="G261" s="82">
        <v>67.37</v>
      </c>
      <c r="H261" s="63">
        <f>IF(D261&gt;0,E261/D261-1,"N/A")</f>
        <v>5.7349031522977656E-2</v>
      </c>
      <c r="I261" s="63">
        <f>IF(F261&gt;0,G261/F261-1,"N/A")</f>
        <v>5.7281858129315744E-2</v>
      </c>
    </row>
    <row r="262" spans="1:9" ht="15.75" customHeight="1" x14ac:dyDescent="0.2">
      <c r="A262" s="138" t="s">
        <v>213</v>
      </c>
      <c r="B262" s="106"/>
      <c r="C262" s="107"/>
      <c r="D262" s="58">
        <v>1039</v>
      </c>
      <c r="E262" s="58">
        <v>928</v>
      </c>
      <c r="F262" s="81">
        <v>25.14</v>
      </c>
      <c r="G262" s="81">
        <v>22.46</v>
      </c>
      <c r="H262" s="62">
        <f t="shared" ref="H262:H299" si="9">IF(D262&gt;0,E262/D262-1,"N/A")</f>
        <v>-0.10683349374398465</v>
      </c>
      <c r="I262" s="62">
        <f t="shared" ref="I262:I299" si="10">IF(F262&gt;0,G262/F262-1,"N/A")</f>
        <v>-0.10660302307080349</v>
      </c>
    </row>
    <row r="263" spans="1:9" ht="15.75" customHeight="1" x14ac:dyDescent="0.2">
      <c r="A263" s="139" t="s">
        <v>214</v>
      </c>
      <c r="B263" s="108"/>
      <c r="C263" s="109"/>
      <c r="D263" s="60">
        <v>125</v>
      </c>
      <c r="E263" s="60">
        <v>117</v>
      </c>
      <c r="F263" s="82">
        <v>3.03</v>
      </c>
      <c r="G263" s="82">
        <v>2.83</v>
      </c>
      <c r="H263" s="63">
        <f t="shared" si="9"/>
        <v>-6.3999999999999946E-2</v>
      </c>
      <c r="I263" s="63">
        <f t="shared" si="10"/>
        <v>-6.6006600660065917E-2</v>
      </c>
    </row>
    <row r="264" spans="1:9" ht="15.75" customHeight="1" x14ac:dyDescent="0.2">
      <c r="A264" s="138" t="s">
        <v>211</v>
      </c>
      <c r="B264" s="106"/>
      <c r="C264" s="107"/>
      <c r="D264" s="58">
        <v>1902</v>
      </c>
      <c r="E264" s="58">
        <v>1959</v>
      </c>
      <c r="F264" s="81">
        <v>46.03</v>
      </c>
      <c r="G264" s="81">
        <v>47.41</v>
      </c>
      <c r="H264" s="62">
        <f t="shared" si="9"/>
        <v>2.9968454258675115E-2</v>
      </c>
      <c r="I264" s="62">
        <f t="shared" si="10"/>
        <v>2.9980447534216692E-2</v>
      </c>
    </row>
    <row r="265" spans="1:9" ht="15.75" customHeight="1" x14ac:dyDescent="0.2">
      <c r="A265" s="139" t="s">
        <v>291</v>
      </c>
      <c r="B265" s="108"/>
      <c r="C265" s="109"/>
      <c r="D265" s="60">
        <v>599</v>
      </c>
      <c r="E265" s="60">
        <v>674</v>
      </c>
      <c r="F265" s="82">
        <v>14.5</v>
      </c>
      <c r="G265" s="82">
        <v>16.309999999999999</v>
      </c>
      <c r="H265" s="63">
        <f t="shared" si="9"/>
        <v>0.12520868113522532</v>
      </c>
      <c r="I265" s="63">
        <f t="shared" si="10"/>
        <v>0.12482758620689638</v>
      </c>
    </row>
    <row r="266" spans="1:9" ht="15.75" customHeight="1" x14ac:dyDescent="0.2">
      <c r="A266" s="138" t="s">
        <v>236</v>
      </c>
      <c r="B266" s="106"/>
      <c r="C266" s="107"/>
      <c r="D266" s="58">
        <v>10635</v>
      </c>
      <c r="E266" s="58">
        <v>11425</v>
      </c>
      <c r="F266" s="81">
        <v>257.37</v>
      </c>
      <c r="G266" s="81">
        <v>276.49</v>
      </c>
      <c r="H266" s="62">
        <f t="shared" si="9"/>
        <v>7.4283027738599072E-2</v>
      </c>
      <c r="I266" s="62">
        <f t="shared" si="10"/>
        <v>7.4289932781598456E-2</v>
      </c>
    </row>
    <row r="267" spans="1:9" ht="15.75" customHeight="1" x14ac:dyDescent="0.2">
      <c r="A267" s="139" t="s">
        <v>292</v>
      </c>
      <c r="B267" s="108"/>
      <c r="C267" s="109"/>
      <c r="D267" s="60">
        <v>158</v>
      </c>
      <c r="E267" s="60">
        <v>145</v>
      </c>
      <c r="F267" s="82">
        <v>3.82</v>
      </c>
      <c r="G267" s="82">
        <v>3.51</v>
      </c>
      <c r="H267" s="63">
        <f t="shared" si="9"/>
        <v>-8.2278481012658222E-2</v>
      </c>
      <c r="I267" s="63">
        <f t="shared" si="10"/>
        <v>-8.1151832460732987E-2</v>
      </c>
    </row>
    <row r="268" spans="1:9" ht="15.75" x14ac:dyDescent="0.2">
      <c r="A268" s="138" t="s">
        <v>293</v>
      </c>
      <c r="B268" s="106"/>
      <c r="C268" s="107"/>
      <c r="D268" s="58">
        <v>247</v>
      </c>
      <c r="E268" s="58">
        <v>286</v>
      </c>
      <c r="F268" s="81">
        <v>5.98</v>
      </c>
      <c r="G268" s="81">
        <v>6.92</v>
      </c>
      <c r="H268" s="62">
        <f t="shared" si="9"/>
        <v>0.15789473684210531</v>
      </c>
      <c r="I268" s="62">
        <f t="shared" si="10"/>
        <v>0.15719063545150491</v>
      </c>
    </row>
    <row r="269" spans="1:9" ht="15.75" customHeight="1" x14ac:dyDescent="0.2">
      <c r="A269" s="139" t="s">
        <v>319</v>
      </c>
      <c r="B269" s="108"/>
      <c r="C269" s="109"/>
      <c r="D269" s="60">
        <v>4</v>
      </c>
      <c r="E269" s="60">
        <v>10</v>
      </c>
      <c r="F269" s="82">
        <v>0.1</v>
      </c>
      <c r="G269" s="82">
        <v>0.24</v>
      </c>
      <c r="H269" s="63">
        <f t="shared" si="9"/>
        <v>1.5</v>
      </c>
      <c r="I269" s="63">
        <f t="shared" si="10"/>
        <v>1.4</v>
      </c>
    </row>
    <row r="270" spans="1:9" ht="15.75" x14ac:dyDescent="0.2">
      <c r="A270" s="138" t="s">
        <v>294</v>
      </c>
      <c r="B270" s="106"/>
      <c r="C270" s="107"/>
      <c r="D270" s="58">
        <v>6880</v>
      </c>
      <c r="E270" s="58">
        <v>7169</v>
      </c>
      <c r="F270" s="81">
        <v>166.5</v>
      </c>
      <c r="G270" s="81">
        <v>173.49</v>
      </c>
      <c r="H270" s="62">
        <f t="shared" si="9"/>
        <v>4.2005813953488458E-2</v>
      </c>
      <c r="I270" s="62">
        <f t="shared" si="10"/>
        <v>4.1981981981981997E-2</v>
      </c>
    </row>
    <row r="271" spans="1:9" ht="15.75" x14ac:dyDescent="0.2">
      <c r="A271" s="139" t="s">
        <v>295</v>
      </c>
      <c r="B271" s="108"/>
      <c r="C271" s="109"/>
      <c r="D271" s="60">
        <v>540</v>
      </c>
      <c r="E271" s="60">
        <v>509</v>
      </c>
      <c r="F271" s="82">
        <v>13.07</v>
      </c>
      <c r="G271" s="82">
        <v>12.32</v>
      </c>
      <c r="H271" s="63">
        <f t="shared" si="9"/>
        <v>-5.7407407407407463E-2</v>
      </c>
      <c r="I271" s="63">
        <f t="shared" si="10"/>
        <v>-5.7383320581484321E-2</v>
      </c>
    </row>
    <row r="272" spans="1:9" ht="15.75" customHeight="1" x14ac:dyDescent="0.2">
      <c r="A272" s="138" t="s">
        <v>296</v>
      </c>
      <c r="B272" s="106"/>
      <c r="C272" s="107"/>
      <c r="D272" s="58">
        <v>233</v>
      </c>
      <c r="E272" s="58">
        <v>297</v>
      </c>
      <c r="F272" s="81">
        <v>5.64</v>
      </c>
      <c r="G272" s="81">
        <v>7.19</v>
      </c>
      <c r="H272" s="62">
        <f t="shared" si="9"/>
        <v>0.27467811158798283</v>
      </c>
      <c r="I272" s="62">
        <f t="shared" si="10"/>
        <v>0.27482269503546108</v>
      </c>
    </row>
    <row r="273" spans="1:9" ht="15.75" customHeight="1" x14ac:dyDescent="0.2">
      <c r="A273" s="139" t="s">
        <v>297</v>
      </c>
      <c r="B273" s="108"/>
      <c r="C273" s="109"/>
      <c r="D273" s="60">
        <v>60</v>
      </c>
      <c r="E273" s="60">
        <v>65</v>
      </c>
      <c r="F273" s="82">
        <v>1.45</v>
      </c>
      <c r="G273" s="82">
        <v>1.57</v>
      </c>
      <c r="H273" s="63">
        <f t="shared" si="9"/>
        <v>8.3333333333333259E-2</v>
      </c>
      <c r="I273" s="63">
        <f t="shared" si="10"/>
        <v>8.2758620689655338E-2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0</v>
      </c>
      <c r="F274" s="81">
        <v>0</v>
      </c>
      <c r="G274" s="81">
        <v>0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43</v>
      </c>
      <c r="E275" s="60">
        <v>31</v>
      </c>
      <c r="F275" s="82">
        <v>1.04</v>
      </c>
      <c r="G275" s="82">
        <v>0.75</v>
      </c>
      <c r="H275" s="63">
        <f t="shared" si="9"/>
        <v>-0.27906976744186052</v>
      </c>
      <c r="I275" s="63">
        <f t="shared" si="10"/>
        <v>-0.27884615384615385</v>
      </c>
    </row>
    <row r="276" spans="1:9" ht="15.75" x14ac:dyDescent="0.2">
      <c r="A276" s="138" t="s">
        <v>299</v>
      </c>
      <c r="B276" s="106"/>
      <c r="C276" s="107"/>
      <c r="D276" s="58">
        <v>332</v>
      </c>
      <c r="E276" s="58">
        <v>314</v>
      </c>
      <c r="F276" s="81">
        <v>8.0299999999999994</v>
      </c>
      <c r="G276" s="81">
        <v>7.6</v>
      </c>
      <c r="H276" s="62">
        <f t="shared" si="9"/>
        <v>-5.4216867469879526E-2</v>
      </c>
      <c r="I276" s="62">
        <f t="shared" si="10"/>
        <v>-5.3549190535491897E-2</v>
      </c>
    </row>
    <row r="277" spans="1:9" ht="15.75" x14ac:dyDescent="0.2">
      <c r="A277" s="139" t="s">
        <v>300</v>
      </c>
      <c r="B277" s="108"/>
      <c r="C277" s="109"/>
      <c r="D277" s="60">
        <v>389</v>
      </c>
      <c r="E277" s="60">
        <v>443</v>
      </c>
      <c r="F277" s="82">
        <v>9.41</v>
      </c>
      <c r="G277" s="82">
        <v>10.72</v>
      </c>
      <c r="H277" s="63">
        <f t="shared" si="9"/>
        <v>0.13881748071979438</v>
      </c>
      <c r="I277" s="63">
        <f t="shared" si="10"/>
        <v>0.13921360255047821</v>
      </c>
    </row>
    <row r="278" spans="1:9" ht="15.75" x14ac:dyDescent="0.2">
      <c r="A278" s="138" t="s">
        <v>301</v>
      </c>
      <c r="B278" s="106"/>
      <c r="C278" s="107"/>
      <c r="D278" s="58">
        <v>22</v>
      </c>
      <c r="E278" s="58">
        <v>37</v>
      </c>
      <c r="F278" s="81">
        <v>0.53</v>
      </c>
      <c r="G278" s="81">
        <v>0.9</v>
      </c>
      <c r="H278" s="62">
        <f t="shared" si="9"/>
        <v>0.68181818181818188</v>
      </c>
      <c r="I278" s="62">
        <f t="shared" si="10"/>
        <v>0.69811320754716988</v>
      </c>
    </row>
    <row r="279" spans="1:9" ht="15.75" x14ac:dyDescent="0.2">
      <c r="A279" s="139" t="s">
        <v>302</v>
      </c>
      <c r="B279" s="108"/>
      <c r="C279" s="109"/>
      <c r="D279" s="60">
        <v>493</v>
      </c>
      <c r="E279" s="60">
        <v>609</v>
      </c>
      <c r="F279" s="82">
        <v>11.93</v>
      </c>
      <c r="G279" s="82">
        <v>14.74</v>
      </c>
      <c r="H279" s="63">
        <f t="shared" si="9"/>
        <v>0.23529411764705888</v>
      </c>
      <c r="I279" s="63">
        <f t="shared" si="10"/>
        <v>0.23554065381391465</v>
      </c>
    </row>
    <row r="280" spans="1:9" ht="15.75" x14ac:dyDescent="0.2">
      <c r="A280" s="138" t="s">
        <v>303</v>
      </c>
      <c r="B280" s="106"/>
      <c r="C280" s="107"/>
      <c r="D280" s="58">
        <v>13</v>
      </c>
      <c r="E280" s="58">
        <v>9</v>
      </c>
      <c r="F280" s="81">
        <v>0.31</v>
      </c>
      <c r="G280" s="81">
        <v>0.22</v>
      </c>
      <c r="H280" s="62">
        <f t="shared" si="9"/>
        <v>-0.30769230769230771</v>
      </c>
      <c r="I280" s="62">
        <f t="shared" si="10"/>
        <v>-0.29032258064516125</v>
      </c>
    </row>
    <row r="281" spans="1:9" ht="15.75" x14ac:dyDescent="0.2">
      <c r="A281" s="139" t="s">
        <v>304</v>
      </c>
      <c r="B281" s="108"/>
      <c r="C281" s="109"/>
      <c r="D281" s="60">
        <v>8</v>
      </c>
      <c r="E281" s="60">
        <v>13</v>
      </c>
      <c r="F281" s="82">
        <v>0.19</v>
      </c>
      <c r="G281" s="82">
        <v>0.31</v>
      </c>
      <c r="H281" s="63">
        <f t="shared" si="9"/>
        <v>0.625</v>
      </c>
      <c r="I281" s="63">
        <f t="shared" si="10"/>
        <v>0.63157894736842102</v>
      </c>
    </row>
    <row r="282" spans="1:9" ht="15.75" x14ac:dyDescent="0.2">
      <c r="A282" s="138" t="s">
        <v>305</v>
      </c>
      <c r="B282" s="106"/>
      <c r="C282" s="107"/>
      <c r="D282" s="58">
        <v>43</v>
      </c>
      <c r="E282" s="58">
        <v>44</v>
      </c>
      <c r="F282" s="81">
        <v>1.04</v>
      </c>
      <c r="G282" s="81">
        <v>1.06</v>
      </c>
      <c r="H282" s="62">
        <f t="shared" si="9"/>
        <v>2.3255813953488413E-2</v>
      </c>
      <c r="I282" s="62">
        <f t="shared" si="10"/>
        <v>1.9230769230769162E-2</v>
      </c>
    </row>
    <row r="283" spans="1:9" ht="15.75" x14ac:dyDescent="0.2">
      <c r="A283" s="139" t="s">
        <v>306</v>
      </c>
      <c r="B283" s="108"/>
      <c r="C283" s="109"/>
      <c r="D283" s="60">
        <v>1717</v>
      </c>
      <c r="E283" s="60">
        <v>1845</v>
      </c>
      <c r="F283" s="82">
        <v>41.55</v>
      </c>
      <c r="G283" s="82">
        <v>44.65</v>
      </c>
      <c r="H283" s="63">
        <f t="shared" si="9"/>
        <v>7.4548631333721582E-2</v>
      </c>
      <c r="I283" s="63">
        <f t="shared" si="10"/>
        <v>7.4608904933814779E-2</v>
      </c>
    </row>
    <row r="284" spans="1:9" ht="15.75" x14ac:dyDescent="0.2">
      <c r="A284" s="138" t="s">
        <v>237</v>
      </c>
      <c r="B284" s="106"/>
      <c r="C284" s="107"/>
      <c r="D284" s="58">
        <v>4742</v>
      </c>
      <c r="E284" s="58">
        <v>5057</v>
      </c>
      <c r="F284" s="81">
        <v>114.76</v>
      </c>
      <c r="G284" s="81">
        <v>122.38</v>
      </c>
      <c r="H284" s="62">
        <f t="shared" si="9"/>
        <v>6.6427667650780231E-2</v>
      </c>
      <c r="I284" s="62">
        <f t="shared" si="10"/>
        <v>6.6399442314395207E-2</v>
      </c>
    </row>
    <row r="285" spans="1:9" ht="15.75" x14ac:dyDescent="0.2">
      <c r="A285" s="139" t="s">
        <v>321</v>
      </c>
      <c r="B285" s="108"/>
      <c r="C285" s="109"/>
      <c r="D285" s="60">
        <v>198</v>
      </c>
      <c r="E285" s="60">
        <v>235</v>
      </c>
      <c r="F285" s="82">
        <v>4.79</v>
      </c>
      <c r="G285" s="82">
        <v>5.69</v>
      </c>
      <c r="H285" s="63">
        <f t="shared" si="9"/>
        <v>0.18686868686868685</v>
      </c>
      <c r="I285" s="63">
        <f t="shared" si="10"/>
        <v>0.18789144050104389</v>
      </c>
    </row>
    <row r="286" spans="1:9" ht="15.75" x14ac:dyDescent="0.2">
      <c r="A286" s="138" t="s">
        <v>307</v>
      </c>
      <c r="B286" s="106"/>
      <c r="C286" s="107"/>
      <c r="D286" s="58">
        <v>202</v>
      </c>
      <c r="E286" s="58">
        <v>287</v>
      </c>
      <c r="F286" s="81">
        <v>4.8899999999999997</v>
      </c>
      <c r="G286" s="81">
        <v>6.95</v>
      </c>
      <c r="H286" s="62">
        <f t="shared" si="9"/>
        <v>0.42079207920792072</v>
      </c>
      <c r="I286" s="62">
        <f t="shared" si="10"/>
        <v>0.42126789366053186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26</v>
      </c>
      <c r="E288" s="58">
        <v>31</v>
      </c>
      <c r="F288" s="81">
        <v>0.63</v>
      </c>
      <c r="G288" s="81">
        <v>0.75</v>
      </c>
      <c r="H288" s="62">
        <f t="shared" si="9"/>
        <v>0.19230769230769229</v>
      </c>
      <c r="I288" s="62">
        <f t="shared" si="10"/>
        <v>0.19047619047619047</v>
      </c>
    </row>
    <row r="289" spans="1:9" ht="15.75" x14ac:dyDescent="0.2">
      <c r="A289" s="139" t="s">
        <v>309</v>
      </c>
      <c r="B289" s="108"/>
      <c r="C289" s="109"/>
      <c r="D289" s="60">
        <v>1</v>
      </c>
      <c r="E289" s="60">
        <v>0</v>
      </c>
      <c r="F289" s="82">
        <v>0.02</v>
      </c>
      <c r="G289" s="82">
        <v>0</v>
      </c>
      <c r="H289" s="63">
        <f t="shared" si="9"/>
        <v>-1</v>
      </c>
      <c r="I289" s="63">
        <f t="shared" si="10"/>
        <v>-1</v>
      </c>
    </row>
    <row r="290" spans="1:9" ht="15.75" x14ac:dyDescent="0.2">
      <c r="A290" s="138" t="s">
        <v>310</v>
      </c>
      <c r="B290" s="106"/>
      <c r="C290" s="107"/>
      <c r="D290" s="58">
        <v>294</v>
      </c>
      <c r="E290" s="58">
        <v>276</v>
      </c>
      <c r="F290" s="81">
        <v>7.11</v>
      </c>
      <c r="G290" s="81">
        <v>6.68</v>
      </c>
      <c r="H290" s="62">
        <f t="shared" si="9"/>
        <v>-6.1224489795918324E-2</v>
      </c>
      <c r="I290" s="62">
        <f t="shared" si="10"/>
        <v>-6.047819971870616E-2</v>
      </c>
    </row>
    <row r="291" spans="1:9" ht="15.75" x14ac:dyDescent="0.2">
      <c r="A291" s="139" t="s">
        <v>216</v>
      </c>
      <c r="B291" s="108"/>
      <c r="C291" s="109"/>
      <c r="D291" s="60">
        <v>4378</v>
      </c>
      <c r="E291" s="60">
        <v>4448</v>
      </c>
      <c r="F291" s="82">
        <v>105.95</v>
      </c>
      <c r="G291" s="82">
        <v>107.64</v>
      </c>
      <c r="H291" s="63">
        <f t="shared" si="9"/>
        <v>1.59890360895385E-2</v>
      </c>
      <c r="I291" s="63">
        <f t="shared" si="10"/>
        <v>1.5950920245398681E-2</v>
      </c>
    </row>
    <row r="292" spans="1:9" ht="15.75" x14ac:dyDescent="0.2">
      <c r="A292" s="138" t="s">
        <v>311</v>
      </c>
      <c r="B292" s="106"/>
      <c r="C292" s="107"/>
      <c r="D292" s="58">
        <v>0</v>
      </c>
      <c r="E292" s="58">
        <v>0</v>
      </c>
      <c r="F292" s="81">
        <v>0</v>
      </c>
      <c r="G292" s="81">
        <v>0</v>
      </c>
      <c r="H292" s="62" t="str">
        <f t="shared" si="9"/>
        <v>N/A</v>
      </c>
      <c r="I292" s="62" t="str">
        <f t="shared" si="10"/>
        <v>N/A</v>
      </c>
    </row>
    <row r="293" spans="1:9" ht="15.75" x14ac:dyDescent="0.2">
      <c r="A293" s="139" t="s">
        <v>312</v>
      </c>
      <c r="B293" s="108"/>
      <c r="C293" s="109"/>
      <c r="D293" s="60">
        <v>357</v>
      </c>
      <c r="E293" s="60">
        <v>289</v>
      </c>
      <c r="F293" s="82">
        <v>8.64</v>
      </c>
      <c r="G293" s="82">
        <v>6.99</v>
      </c>
      <c r="H293" s="63">
        <f t="shared" si="9"/>
        <v>-0.19047619047619047</v>
      </c>
      <c r="I293" s="63">
        <f t="shared" si="10"/>
        <v>-0.19097222222222221</v>
      </c>
    </row>
    <row r="294" spans="1:9" ht="15.75" x14ac:dyDescent="0.2">
      <c r="A294" s="138" t="s">
        <v>313</v>
      </c>
      <c r="B294" s="106"/>
      <c r="C294" s="107"/>
      <c r="D294" s="58">
        <v>305</v>
      </c>
      <c r="E294" s="58">
        <v>156</v>
      </c>
      <c r="F294" s="81">
        <v>7.38</v>
      </c>
      <c r="G294" s="81">
        <v>3.78</v>
      </c>
      <c r="H294" s="62">
        <f t="shared" si="9"/>
        <v>-0.48852459016393446</v>
      </c>
      <c r="I294" s="62">
        <f t="shared" si="10"/>
        <v>-0.48780487804878048</v>
      </c>
    </row>
    <row r="295" spans="1:9" ht="15.75" x14ac:dyDescent="0.2">
      <c r="A295" s="139" t="s">
        <v>314</v>
      </c>
      <c r="B295" s="108"/>
      <c r="C295" s="109"/>
      <c r="D295" s="60">
        <v>3</v>
      </c>
      <c r="E295" s="60">
        <v>4</v>
      </c>
      <c r="F295" s="82">
        <v>7.0000000000000007E-2</v>
      </c>
      <c r="G295" s="82">
        <v>0.1</v>
      </c>
      <c r="H295" s="63">
        <f t="shared" si="9"/>
        <v>0.33333333333333326</v>
      </c>
      <c r="I295" s="63">
        <f t="shared" si="10"/>
        <v>0.4285714285714286</v>
      </c>
    </row>
    <row r="296" spans="1:9" ht="15.75" x14ac:dyDescent="0.2">
      <c r="A296" s="138" t="s">
        <v>315</v>
      </c>
      <c r="B296" s="106"/>
      <c r="C296" s="107"/>
      <c r="D296" s="58">
        <v>372</v>
      </c>
      <c r="E296" s="58">
        <v>437</v>
      </c>
      <c r="F296" s="81">
        <v>9</v>
      </c>
      <c r="G296" s="81">
        <v>10.58</v>
      </c>
      <c r="H296" s="62">
        <f t="shared" si="9"/>
        <v>0.17473118279569899</v>
      </c>
      <c r="I296" s="62">
        <f t="shared" si="10"/>
        <v>0.17555555555555546</v>
      </c>
    </row>
    <row r="297" spans="1:9" ht="15.75" x14ac:dyDescent="0.2">
      <c r="A297" s="139" t="s">
        <v>316</v>
      </c>
      <c r="B297" s="108"/>
      <c r="C297" s="109"/>
      <c r="D297" s="60">
        <v>350</v>
      </c>
      <c r="E297" s="60">
        <v>297</v>
      </c>
      <c r="F297" s="82">
        <v>8.4700000000000006</v>
      </c>
      <c r="G297" s="82">
        <v>7.19</v>
      </c>
      <c r="H297" s="63">
        <f t="shared" si="9"/>
        <v>-0.15142857142857147</v>
      </c>
      <c r="I297" s="63">
        <f t="shared" si="10"/>
        <v>-0.15112160566706023</v>
      </c>
    </row>
    <row r="298" spans="1:9" ht="15.75" x14ac:dyDescent="0.2">
      <c r="A298" s="138" t="s">
        <v>317</v>
      </c>
      <c r="B298" s="106"/>
      <c r="C298" s="107"/>
      <c r="D298" s="58">
        <v>281</v>
      </c>
      <c r="E298" s="58">
        <v>292</v>
      </c>
      <c r="F298" s="81">
        <v>6.8</v>
      </c>
      <c r="G298" s="81">
        <v>7.07</v>
      </c>
      <c r="H298" s="62">
        <f t="shared" si="9"/>
        <v>3.9145907473309594E-2</v>
      </c>
      <c r="I298" s="62">
        <f t="shared" si="10"/>
        <v>3.9705882352941257E-2</v>
      </c>
    </row>
    <row r="299" spans="1:9" ht="15.75" x14ac:dyDescent="0.2">
      <c r="A299" s="139" t="s">
        <v>318</v>
      </c>
      <c r="B299" s="108"/>
      <c r="C299" s="109"/>
      <c r="D299" s="60">
        <v>1419</v>
      </c>
      <c r="E299" s="60">
        <v>1663</v>
      </c>
      <c r="F299" s="82">
        <v>34.340000000000003</v>
      </c>
      <c r="G299" s="82">
        <v>40.25</v>
      </c>
      <c r="H299" s="63">
        <f t="shared" si="9"/>
        <v>0.17195207892882314</v>
      </c>
      <c r="I299" s="63">
        <f t="shared" si="10"/>
        <v>0.17210250436808372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221422</v>
      </c>
      <c r="C384" s="166">
        <f>B384/B$403</f>
        <v>0.11506057748019508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341953</v>
      </c>
      <c r="C385" s="166">
        <f>B385/B$403</f>
        <v>0.17769376869093922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1256035</v>
      </c>
      <c r="C386" s="166">
        <f>B386/B$403</f>
        <v>0.65269084569436109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38975</v>
      </c>
      <c r="C387" s="166">
        <f>B387/B$403</f>
        <v>2.0253118512571482E-2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931</v>
      </c>
      <c r="C388" s="166">
        <f>B388/B$403</f>
        <v>4.8378841142281083E-4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136263</v>
      </c>
      <c r="E389" s="166">
        <f>D389/D$403</f>
        <v>7.1444488078953178E-2</v>
      </c>
      <c r="F389" s="165">
        <v>129269</v>
      </c>
      <c r="G389" s="166">
        <f>F389/F$403</f>
        <v>6.7912678970232607E-2</v>
      </c>
      <c r="H389" s="165">
        <v>82710</v>
      </c>
      <c r="I389" s="166">
        <f t="shared" ref="I389:I396" si="11">H389/H$403</f>
        <v>5.1165783075885707E-2</v>
      </c>
    </row>
    <row r="390" spans="1:9" ht="15.75" x14ac:dyDescent="0.25">
      <c r="A390" s="161" t="s">
        <v>345</v>
      </c>
      <c r="B390" s="167"/>
      <c r="C390" s="167"/>
      <c r="D390" s="165">
        <v>330512</v>
      </c>
      <c r="E390" s="166">
        <f t="shared" ref="E390:E397" si="12">D390/D$403</f>
        <v>0.17329180073791839</v>
      </c>
      <c r="F390" s="165">
        <v>347274</v>
      </c>
      <c r="G390" s="166">
        <f t="shared" ref="G390:G397" si="13">F390/F$403</f>
        <v>0.18244364601496538</v>
      </c>
      <c r="H390" s="165">
        <v>340085</v>
      </c>
      <c r="I390" s="166">
        <f t="shared" si="11"/>
        <v>0.21038224322769422</v>
      </c>
    </row>
    <row r="391" spans="1:9" ht="15.75" x14ac:dyDescent="0.25">
      <c r="A391" s="161" t="s">
        <v>346</v>
      </c>
      <c r="B391" s="167"/>
      <c r="C391" s="167"/>
      <c r="D391" s="165">
        <v>124237</v>
      </c>
      <c r="E391" s="166">
        <f t="shared" si="12"/>
        <v>6.5139097667487919E-2</v>
      </c>
      <c r="F391" s="165">
        <v>133271</v>
      </c>
      <c r="G391" s="166">
        <f t="shared" si="13"/>
        <v>7.0015167124692468E-2</v>
      </c>
      <c r="H391" s="165">
        <v>66465</v>
      </c>
      <c r="I391" s="166">
        <f t="shared" si="11"/>
        <v>4.1116355605594769E-2</v>
      </c>
    </row>
    <row r="392" spans="1:9" ht="15.75" x14ac:dyDescent="0.25">
      <c r="A392" s="161" t="s">
        <v>347</v>
      </c>
      <c r="B392" s="167"/>
      <c r="C392" s="167"/>
      <c r="D392" s="165">
        <v>54919</v>
      </c>
      <c r="E392" s="166">
        <f t="shared" si="12"/>
        <v>2.8794756029208439E-2</v>
      </c>
      <c r="F392" s="165">
        <v>57199</v>
      </c>
      <c r="G392" s="166">
        <f t="shared" si="13"/>
        <v>3.0050029971751428E-2</v>
      </c>
      <c r="H392" s="165">
        <v>62251</v>
      </c>
      <c r="I392" s="166">
        <f t="shared" si="11"/>
        <v>3.8509505044818773E-2</v>
      </c>
    </row>
    <row r="393" spans="1:9" ht="15.75" x14ac:dyDescent="0.25">
      <c r="A393" s="161" t="s">
        <v>348</v>
      </c>
      <c r="B393" s="167"/>
      <c r="C393" s="167"/>
      <c r="D393" s="165">
        <v>112004</v>
      </c>
      <c r="E393" s="166">
        <f t="shared" si="12"/>
        <v>5.8725174425890168E-2</v>
      </c>
      <c r="F393" s="165">
        <v>114102</v>
      </c>
      <c r="G393" s="166">
        <f t="shared" si="13"/>
        <v>5.9944553573257946E-2</v>
      </c>
      <c r="H393" s="165">
        <v>109082</v>
      </c>
      <c r="I393" s="166">
        <f t="shared" si="11"/>
        <v>6.7479941355141626E-2</v>
      </c>
    </row>
    <row r="394" spans="1:9" ht="15.75" x14ac:dyDescent="0.25">
      <c r="A394" s="161" t="s">
        <v>349</v>
      </c>
      <c r="B394" s="167"/>
      <c r="C394" s="167"/>
      <c r="D394" s="165">
        <v>41463</v>
      </c>
      <c r="E394" s="166">
        <f t="shared" si="12"/>
        <v>2.1739597757407629E-2</v>
      </c>
      <c r="F394" s="165">
        <v>39178</v>
      </c>
      <c r="G394" s="166">
        <f t="shared" si="13"/>
        <v>2.0582528964374857E-2</v>
      </c>
      <c r="H394" s="165">
        <v>44476</v>
      </c>
      <c r="I394" s="166">
        <f t="shared" si="11"/>
        <v>2.7513594100871629E-2</v>
      </c>
    </row>
    <row r="395" spans="1:9" ht="15.75" x14ac:dyDescent="0.25">
      <c r="A395" s="161" t="s">
        <v>350</v>
      </c>
      <c r="B395" s="167"/>
      <c r="C395" s="167"/>
      <c r="D395" s="165">
        <v>933648</v>
      </c>
      <c r="E395" s="166">
        <f t="shared" si="12"/>
        <v>0.4895239603262696</v>
      </c>
      <c r="F395" s="165">
        <v>902162</v>
      </c>
      <c r="G395" s="166">
        <f t="shared" si="13"/>
        <v>0.47395924997596484</v>
      </c>
      <c r="H395" s="165">
        <v>721620</v>
      </c>
      <c r="I395" s="166">
        <f t="shared" si="11"/>
        <v>0.44640614657502892</v>
      </c>
    </row>
    <row r="396" spans="1:9" ht="15.75" x14ac:dyDescent="0.25">
      <c r="A396" s="161" t="s">
        <v>351</v>
      </c>
      <c r="B396" s="167"/>
      <c r="C396" s="167"/>
      <c r="D396" s="165">
        <v>34256</v>
      </c>
      <c r="E396" s="166">
        <f t="shared" si="12"/>
        <v>1.7960872603954264E-2</v>
      </c>
      <c r="F396" s="165">
        <v>33187</v>
      </c>
      <c r="G396" s="166">
        <f t="shared" si="13"/>
        <v>1.74351010449923E-2</v>
      </c>
      <c r="H396" s="165">
        <v>40476</v>
      </c>
      <c r="I396" s="166">
        <f t="shared" si="11"/>
        <v>2.5039127503077619E-2</v>
      </c>
    </row>
    <row r="397" spans="1:9" ht="15.75" x14ac:dyDescent="0.25">
      <c r="A397" s="161" t="s">
        <v>352</v>
      </c>
      <c r="B397" s="167"/>
      <c r="C397" s="167"/>
      <c r="D397" s="165">
        <v>52021</v>
      </c>
      <c r="E397" s="166">
        <f t="shared" si="12"/>
        <v>2.7275296407353596E-2</v>
      </c>
      <c r="F397" s="165">
        <v>56973</v>
      </c>
      <c r="G397" s="166">
        <f t="shared" si="13"/>
        <v>2.9931298756632006E-2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33090</v>
      </c>
      <c r="I398" s="166">
        <f>H398/H$403</f>
        <v>2.0470024930250973E-2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52053</v>
      </c>
      <c r="I399" s="166">
        <f>H399/H$403</f>
        <v>3.2200852453742941E-2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5179</v>
      </c>
      <c r="G400" s="166">
        <f>F400/F$403</f>
        <v>2.7208361199269329E-3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543</v>
      </c>
      <c r="C401" s="166">
        <f>B401/B$403</f>
        <v>2.8216660301029673E-4</v>
      </c>
      <c r="D401" s="165">
        <v>538</v>
      </c>
      <c r="E401" s="166">
        <f>D401/D$403</f>
        <v>2.8208049570666147E-4</v>
      </c>
      <c r="F401" s="165">
        <v>623</v>
      </c>
      <c r="G401" s="166">
        <f>F401/F$403</f>
        <v>3.2729888061681391E-4</v>
      </c>
      <c r="H401" s="165">
        <v>853</v>
      </c>
      <c r="I401" s="166">
        <f>H401/H$403</f>
        <v>5.2768000197957329E-4</v>
      </c>
    </row>
    <row r="402" spans="1:9" x14ac:dyDescent="0.2">
      <c r="A402" s="163" t="s">
        <v>356</v>
      </c>
      <c r="B402" s="165">
        <v>64536</v>
      </c>
      <c r="C402" s="166">
        <f>B402/B$403</f>
        <v>3.353573460750002E-2</v>
      </c>
      <c r="D402" s="165">
        <v>87396</v>
      </c>
      <c r="E402" s="166">
        <f>D402/D$403</f>
        <v>4.5822875469850158E-2</v>
      </c>
      <c r="F402" s="165">
        <v>85042</v>
      </c>
      <c r="G402" s="166">
        <f>F402/F$403</f>
        <v>4.4677610602592441E-2</v>
      </c>
      <c r="H402" s="165">
        <v>63349</v>
      </c>
      <c r="I402" s="166">
        <f>H402/H$403</f>
        <v>3.9188746125913235E-2</v>
      </c>
    </row>
    <row r="403" spans="1:9" ht="15.75" x14ac:dyDescent="0.2">
      <c r="A403" s="140" t="s">
        <v>357</v>
      </c>
      <c r="B403" s="168">
        <f>SUM(B384:B388,B401:B402)</f>
        <v>1924395</v>
      </c>
      <c r="C403" s="169">
        <f>SUM(C384:C388,C401:C402)</f>
        <v>1</v>
      </c>
      <c r="D403" s="168">
        <f>SUM(D389:D397,D400:D402)</f>
        <v>1907257</v>
      </c>
      <c r="E403" s="169">
        <f>SUM(E389:E397,E400:E402)</f>
        <v>1</v>
      </c>
      <c r="F403" s="168">
        <f>SUM(F389:F397,F400:F402)</f>
        <v>1903459</v>
      </c>
      <c r="G403" s="169">
        <f>SUM(G389:G397,G400:G402)</f>
        <v>1</v>
      </c>
      <c r="H403" s="168">
        <f>SUM(H389:H396,H398:H402)</f>
        <v>1616510</v>
      </c>
      <c r="I403" s="169">
        <f>SUM(I389:I396,I398:I402)</f>
        <v>0.99999999999999989</v>
      </c>
    </row>
    <row r="404" spans="1:9" x14ac:dyDescent="0.2">
      <c r="A404" s="163" t="s">
        <v>358</v>
      </c>
      <c r="B404" s="165">
        <v>2856527</v>
      </c>
      <c r="C404" s="170"/>
      <c r="D404" s="165">
        <v>2857290</v>
      </c>
      <c r="E404" s="170"/>
      <c r="F404" s="165">
        <v>2858267</v>
      </c>
      <c r="G404" s="170"/>
      <c r="H404" s="165">
        <v>2858082</v>
      </c>
      <c r="I404" s="170"/>
    </row>
    <row r="405" spans="1:9" ht="15.75" x14ac:dyDescent="0.2">
      <c r="A405" s="140" t="s">
        <v>359</v>
      </c>
      <c r="B405" s="171">
        <f>B403/B404</f>
        <v>0.6736834624703355</v>
      </c>
      <c r="C405" s="169"/>
      <c r="D405" s="171">
        <f>D403/D404</f>
        <v>0.66750557346296668</v>
      </c>
      <c r="E405" s="169"/>
      <c r="F405" s="171">
        <f>F403/F404</f>
        <v>0.66594863251053871</v>
      </c>
      <c r="G405" s="169"/>
      <c r="H405" s="171">
        <f>H403/H404</f>
        <v>0.56559258971576043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509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359107</v>
      </c>
      <c r="D429" s="177">
        <f t="shared" ref="D429:D434" si="14">C429/$B$58</f>
        <v>8.676093973481773E-2</v>
      </c>
      <c r="E429" s="172">
        <v>172735</v>
      </c>
      <c r="F429" s="177">
        <f>E429/$C$58</f>
        <v>8.7250210378398252E-2</v>
      </c>
      <c r="G429" s="172">
        <v>186372</v>
      </c>
      <c r="H429" s="177">
        <f>G429/$D$58</f>
        <v>8.631234387113447E-2</v>
      </c>
    </row>
    <row r="430" spans="1:8" x14ac:dyDescent="0.2">
      <c r="A430" s="258" t="s">
        <v>364</v>
      </c>
      <c r="B430" s="259"/>
      <c r="C430" s="165">
        <v>321928</v>
      </c>
      <c r="D430" s="178">
        <f t="shared" si="14"/>
        <v>7.7778422049557386E-2</v>
      </c>
      <c r="E430" s="165">
        <v>151297</v>
      </c>
      <c r="F430" s="178">
        <f t="shared" ref="F430:F441" si="15">E430/$C$58</f>
        <v>7.64216579131069E-2</v>
      </c>
      <c r="G430" s="165">
        <v>170631</v>
      </c>
      <c r="H430" s="178">
        <f t="shared" ref="H430:H441" si="16">G430/$D$58</f>
        <v>7.9022393637861621E-2</v>
      </c>
    </row>
    <row r="431" spans="1:8" x14ac:dyDescent="0.2">
      <c r="A431" s="258" t="s">
        <v>365</v>
      </c>
      <c r="B431" s="259"/>
      <c r="C431" s="165">
        <v>37179</v>
      </c>
      <c r="D431" s="178">
        <f t="shared" si="14"/>
        <v>8.9825176852603508E-3</v>
      </c>
      <c r="E431" s="165">
        <v>21438</v>
      </c>
      <c r="F431" s="178">
        <f t="shared" si="15"/>
        <v>1.0828552465291352E-2</v>
      </c>
      <c r="G431" s="165">
        <v>15741</v>
      </c>
      <c r="H431" s="178">
        <f t="shared" si="16"/>
        <v>7.2899502332728497E-3</v>
      </c>
    </row>
    <row r="432" spans="1:8" ht="15.75" x14ac:dyDescent="0.25">
      <c r="A432" s="256" t="s">
        <v>366</v>
      </c>
      <c r="B432" s="257"/>
      <c r="C432" s="172">
        <v>13063</v>
      </c>
      <c r="D432" s="177">
        <f t="shared" si="14"/>
        <v>3.156045846379837E-3</v>
      </c>
      <c r="E432" s="172">
        <v>8264</v>
      </c>
      <c r="F432" s="177">
        <f t="shared" si="15"/>
        <v>4.1742306919100537E-3</v>
      </c>
      <c r="G432" s="172">
        <v>4799</v>
      </c>
      <c r="H432" s="177">
        <f t="shared" si="16"/>
        <v>2.2225062683105526E-3</v>
      </c>
    </row>
    <row r="433" spans="1:8" x14ac:dyDescent="0.2">
      <c r="A433" s="258" t="s">
        <v>364</v>
      </c>
      <c r="B433" s="259"/>
      <c r="C433" s="165">
        <v>732</v>
      </c>
      <c r="D433" s="178">
        <f t="shared" si="14"/>
        <v>1.768526035022614E-4</v>
      </c>
      <c r="E433" s="165">
        <v>508</v>
      </c>
      <c r="F433" s="178">
        <f t="shared" si="15"/>
        <v>2.5659598154529375E-4</v>
      </c>
      <c r="G433" s="165">
        <v>224</v>
      </c>
      <c r="H433" s="178">
        <f t="shared" si="16"/>
        <v>1.0373857139019875E-4</v>
      </c>
    </row>
    <row r="434" spans="1:8" x14ac:dyDescent="0.2">
      <c r="A434" s="258" t="s">
        <v>365</v>
      </c>
      <c r="B434" s="259"/>
      <c r="C434" s="165">
        <v>12331</v>
      </c>
      <c r="D434" s="178">
        <f t="shared" si="14"/>
        <v>2.9791932428775755E-3</v>
      </c>
      <c r="E434" s="165">
        <v>7756</v>
      </c>
      <c r="F434" s="178">
        <f t="shared" si="15"/>
        <v>3.9176347103647606E-3</v>
      </c>
      <c r="G434" s="165">
        <v>4575</v>
      </c>
      <c r="H434" s="178">
        <f t="shared" si="16"/>
        <v>2.1187676969203536E-3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3417</v>
      </c>
      <c r="D436" s="177">
        <f t="shared" ref="D436:D441" si="17">C436/$B$58</f>
        <v>8.2555375159457263E-4</v>
      </c>
      <c r="E436" s="172">
        <v>1530</v>
      </c>
      <c r="F436" s="177">
        <f t="shared" si="15"/>
        <v>7.7281860583523505E-4</v>
      </c>
      <c r="G436" s="172">
        <v>1887</v>
      </c>
      <c r="H436" s="177">
        <f t="shared" si="16"/>
        <v>8.7390484023796883E-4</v>
      </c>
    </row>
    <row r="437" spans="1:8" x14ac:dyDescent="0.2">
      <c r="A437" s="258" t="s">
        <v>364</v>
      </c>
      <c r="B437" s="259"/>
      <c r="C437" s="165">
        <v>3180</v>
      </c>
      <c r="D437" s="178">
        <f t="shared" si="17"/>
        <v>7.6829409718195529E-4</v>
      </c>
      <c r="E437" s="165">
        <v>1403</v>
      </c>
      <c r="F437" s="178">
        <f t="shared" si="15"/>
        <v>7.0866961044891168E-4</v>
      </c>
      <c r="G437" s="165">
        <v>1777</v>
      </c>
      <c r="H437" s="178">
        <f t="shared" si="16"/>
        <v>8.2296179178742489E-4</v>
      </c>
    </row>
    <row r="438" spans="1:8" x14ac:dyDescent="0.2">
      <c r="A438" s="258" t="s">
        <v>365</v>
      </c>
      <c r="B438" s="259"/>
      <c r="C438" s="165">
        <v>237</v>
      </c>
      <c r="D438" s="178">
        <f t="shared" si="17"/>
        <v>5.725965441261742E-5</v>
      </c>
      <c r="E438" s="165">
        <v>127</v>
      </c>
      <c r="F438" s="178">
        <f t="shared" si="15"/>
        <v>6.4148995386323438E-5</v>
      </c>
      <c r="G438" s="165">
        <v>110</v>
      </c>
      <c r="H438" s="178">
        <f t="shared" si="16"/>
        <v>5.0943048450544022E-5</v>
      </c>
    </row>
    <row r="439" spans="1:8" ht="15.75" x14ac:dyDescent="0.25">
      <c r="A439" s="256" t="s">
        <v>366</v>
      </c>
      <c r="B439" s="257"/>
      <c r="C439" s="172">
        <v>16</v>
      </c>
      <c r="D439" s="177">
        <f t="shared" si="17"/>
        <v>3.865630677645058E-6</v>
      </c>
      <c r="E439" s="172">
        <v>8</v>
      </c>
      <c r="F439" s="177">
        <f t="shared" si="15"/>
        <v>4.0408815991384844E-6</v>
      </c>
      <c r="G439" s="172">
        <v>8</v>
      </c>
      <c r="H439" s="177">
        <f t="shared" si="16"/>
        <v>3.7049489782213838E-6</v>
      </c>
    </row>
    <row r="440" spans="1:8" x14ac:dyDescent="0.2">
      <c r="A440" s="258" t="s">
        <v>364</v>
      </c>
      <c r="B440" s="259"/>
      <c r="C440" s="175">
        <v>3</v>
      </c>
      <c r="D440" s="178">
        <f t="shared" si="17"/>
        <v>7.2480575205844838E-7</v>
      </c>
      <c r="E440" s="175">
        <v>3</v>
      </c>
      <c r="F440" s="178">
        <f t="shared" si="15"/>
        <v>1.5153305996769314E-6</v>
      </c>
      <c r="G440" s="175">
        <v>0</v>
      </c>
      <c r="H440" s="178">
        <f t="shared" si="16"/>
        <v>0</v>
      </c>
    </row>
    <row r="441" spans="1:8" x14ac:dyDescent="0.2">
      <c r="A441" s="258" t="s">
        <v>365</v>
      </c>
      <c r="B441" s="259"/>
      <c r="C441" s="165">
        <v>13</v>
      </c>
      <c r="D441" s="178">
        <f t="shared" si="17"/>
        <v>3.1408249255866094E-6</v>
      </c>
      <c r="E441" s="165">
        <v>5</v>
      </c>
      <c r="F441" s="178">
        <f t="shared" si="15"/>
        <v>2.5255509994615527E-6</v>
      </c>
      <c r="G441" s="165">
        <v>8</v>
      </c>
      <c r="H441" s="178">
        <f t="shared" si="16"/>
        <v>3.7049489782213838E-6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510</v>
      </c>
      <c r="D466" s="185" t="s">
        <v>511</v>
      </c>
      <c r="E466" s="185" t="s">
        <v>512</v>
      </c>
      <c r="F466" s="185" t="s">
        <v>513</v>
      </c>
      <c r="G466" s="185" t="s">
        <v>514</v>
      </c>
      <c r="H466" s="207" t="s">
        <v>515</v>
      </c>
    </row>
    <row r="467" spans="1:8" x14ac:dyDescent="0.2">
      <c r="A467" s="139" t="s">
        <v>438</v>
      </c>
      <c r="B467" s="108"/>
      <c r="C467" s="60">
        <v>244</v>
      </c>
      <c r="D467" s="60">
        <v>244</v>
      </c>
      <c r="E467" s="60">
        <v>245</v>
      </c>
      <c r="F467" s="60">
        <v>245</v>
      </c>
      <c r="G467" s="60">
        <v>246</v>
      </c>
      <c r="H467" s="60">
        <v>246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1022</v>
      </c>
      <c r="D469" s="60">
        <v>1024</v>
      </c>
      <c r="E469" s="60">
        <v>1023</v>
      </c>
      <c r="F469" s="60">
        <v>1033</v>
      </c>
      <c r="G469" s="60">
        <v>1037</v>
      </c>
      <c r="H469" s="60">
        <v>1050</v>
      </c>
    </row>
    <row r="470" spans="1:8" x14ac:dyDescent="0.2">
      <c r="A470" s="138" t="s">
        <v>441</v>
      </c>
      <c r="B470" s="106"/>
      <c r="C470" s="58">
        <v>195</v>
      </c>
      <c r="D470" s="58">
        <v>195</v>
      </c>
      <c r="E470" s="58">
        <v>195</v>
      </c>
      <c r="F470" s="58">
        <v>197</v>
      </c>
      <c r="G470" s="58">
        <v>201</v>
      </c>
      <c r="H470" s="58">
        <v>203</v>
      </c>
    </row>
    <row r="471" spans="1:8" x14ac:dyDescent="0.2">
      <c r="A471" s="139" t="s">
        <v>442</v>
      </c>
      <c r="B471" s="108"/>
      <c r="C471" s="60">
        <v>11</v>
      </c>
      <c r="D471" s="60">
        <v>11</v>
      </c>
      <c r="E471" s="60">
        <v>11</v>
      </c>
      <c r="F471" s="60">
        <v>11</v>
      </c>
      <c r="G471" s="60">
        <v>11</v>
      </c>
      <c r="H471" s="60">
        <v>11</v>
      </c>
    </row>
    <row r="472" spans="1:8" x14ac:dyDescent="0.2">
      <c r="A472" s="138" t="s">
        <v>443</v>
      </c>
      <c r="B472" s="106"/>
      <c r="C472" s="58">
        <v>816</v>
      </c>
      <c r="D472" s="58">
        <v>818</v>
      </c>
      <c r="E472" s="58">
        <v>817</v>
      </c>
      <c r="F472" s="58">
        <v>825</v>
      </c>
      <c r="G472" s="58">
        <v>825</v>
      </c>
      <c r="H472" s="58">
        <v>836</v>
      </c>
    </row>
    <row r="473" spans="1:8" x14ac:dyDescent="0.2">
      <c r="A473" s="139" t="s">
        <v>444</v>
      </c>
      <c r="B473" s="108"/>
      <c r="C473" s="60">
        <v>3305188</v>
      </c>
      <c r="D473" s="60">
        <v>3100789</v>
      </c>
      <c r="E473" s="60">
        <v>3458647</v>
      </c>
      <c r="F473" s="60">
        <v>3248430</v>
      </c>
      <c r="G473" s="60">
        <v>3162008</v>
      </c>
      <c r="H473" s="60">
        <v>3451548</v>
      </c>
    </row>
    <row r="474" spans="1:8" x14ac:dyDescent="0.2">
      <c r="A474" s="138" t="s">
        <v>445</v>
      </c>
      <c r="B474" s="106"/>
      <c r="C474" s="58">
        <v>0</v>
      </c>
      <c r="D474" s="58">
        <v>14806</v>
      </c>
      <c r="E474" s="58">
        <v>14953</v>
      </c>
      <c r="F474" s="58">
        <v>15127</v>
      </c>
      <c r="G474" s="58">
        <v>15302</v>
      </c>
      <c r="H474" s="58">
        <v>15681</v>
      </c>
    </row>
    <row r="475" spans="1:8" x14ac:dyDescent="0.2">
      <c r="A475" s="139" t="s">
        <v>446</v>
      </c>
      <c r="B475" s="108"/>
      <c r="C475" s="60">
        <v>11543</v>
      </c>
      <c r="D475" s="60">
        <v>11689</v>
      </c>
      <c r="E475" s="60">
        <v>11852</v>
      </c>
      <c r="F475" s="60">
        <v>11999</v>
      </c>
      <c r="G475" s="60">
        <v>12205</v>
      </c>
      <c r="H475" s="60">
        <v>12356</v>
      </c>
    </row>
    <row r="476" spans="1:8" x14ac:dyDescent="0.2">
      <c r="A476" s="138" t="s">
        <v>447</v>
      </c>
      <c r="B476" s="106"/>
      <c r="C476" s="58">
        <v>1274431</v>
      </c>
      <c r="D476" s="58">
        <v>1188250</v>
      </c>
      <c r="E476" s="58">
        <v>1325007</v>
      </c>
      <c r="F476" s="58">
        <v>1325030</v>
      </c>
      <c r="G476" s="58">
        <v>1237201</v>
      </c>
      <c r="H476" s="58">
        <v>1347181</v>
      </c>
    </row>
    <row r="477" spans="1:8" x14ac:dyDescent="0.2">
      <c r="A477" s="139" t="s">
        <v>448</v>
      </c>
      <c r="B477" s="108"/>
      <c r="C477" s="60">
        <v>2239330</v>
      </c>
      <c r="D477" s="60">
        <v>0</v>
      </c>
      <c r="E477" s="60">
        <v>2255760</v>
      </c>
      <c r="F477" s="60">
        <v>2272375</v>
      </c>
      <c r="G477" s="60">
        <v>2291638</v>
      </c>
      <c r="H477" s="60">
        <v>2307873</v>
      </c>
    </row>
    <row r="478" spans="1:8" x14ac:dyDescent="0.2">
      <c r="A478" s="138" t="s">
        <v>449</v>
      </c>
      <c r="B478" s="106"/>
      <c r="C478" s="58">
        <v>2239330</v>
      </c>
      <c r="D478" s="58">
        <v>0</v>
      </c>
      <c r="E478" s="58">
        <v>2255760</v>
      </c>
      <c r="F478" s="58">
        <v>2272375</v>
      </c>
      <c r="G478" s="58">
        <v>2291638</v>
      </c>
      <c r="H478" s="58">
        <v>2307873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435057</v>
      </c>
      <c r="D481" s="60">
        <v>0</v>
      </c>
      <c r="E481" s="60">
        <v>435323</v>
      </c>
      <c r="F481" s="60">
        <v>439791</v>
      </c>
      <c r="G481" s="60">
        <v>443560</v>
      </c>
      <c r="H481" s="60">
        <v>445459</v>
      </c>
    </row>
    <row r="482" spans="1:8" x14ac:dyDescent="0.2">
      <c r="A482" s="138" t="s">
        <v>453</v>
      </c>
      <c r="B482" s="106"/>
      <c r="C482" s="58">
        <v>426519</v>
      </c>
      <c r="D482" s="58">
        <v>0</v>
      </c>
      <c r="E482" s="58">
        <v>435323</v>
      </c>
      <c r="F482" s="58">
        <v>439791</v>
      </c>
      <c r="G482" s="58">
        <v>443560</v>
      </c>
      <c r="H482" s="58">
        <v>445459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8538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0</v>
      </c>
      <c r="D487" s="186">
        <f t="shared" ref="D487:G488" si="18">IF(D467&gt;0,E467/D467-1,0)</f>
        <v>4.098360655737654E-3</v>
      </c>
      <c r="E487" s="186">
        <f t="shared" si="18"/>
        <v>0</v>
      </c>
      <c r="F487" s="186">
        <f t="shared" si="18"/>
        <v>4.0816326530612734E-3</v>
      </c>
      <c r="G487" s="186">
        <f t="shared" si="18"/>
        <v>0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1.9569471624265589E-3</v>
      </c>
      <c r="D489" s="186">
        <f t="shared" si="19"/>
        <v>-9.765625E-4</v>
      </c>
      <c r="E489" s="186">
        <f t="shared" si="19"/>
        <v>9.7751710654936375E-3</v>
      </c>
      <c r="F489" s="186">
        <f t="shared" si="19"/>
        <v>3.8722168441431837E-3</v>
      </c>
      <c r="G489" s="186">
        <f t="shared" si="19"/>
        <v>1.2536162005786E-2</v>
      </c>
    </row>
    <row r="490" spans="1:8" x14ac:dyDescent="0.2">
      <c r="A490" s="138" t="s">
        <v>441</v>
      </c>
      <c r="B490" s="106"/>
      <c r="C490" s="187">
        <f t="shared" si="19"/>
        <v>0</v>
      </c>
      <c r="D490" s="187">
        <f t="shared" si="19"/>
        <v>0</v>
      </c>
      <c r="E490" s="187">
        <f t="shared" si="19"/>
        <v>1.025641025641022E-2</v>
      </c>
      <c r="F490" s="187">
        <f t="shared" si="19"/>
        <v>2.0304568527918843E-2</v>
      </c>
      <c r="G490" s="187">
        <f t="shared" si="19"/>
        <v>9.9502487562188602E-3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0</v>
      </c>
      <c r="F491" s="186">
        <f t="shared" si="19"/>
        <v>0</v>
      </c>
      <c r="G491" s="186">
        <f t="shared" si="19"/>
        <v>0</v>
      </c>
    </row>
    <row r="492" spans="1:8" x14ac:dyDescent="0.2">
      <c r="A492" s="138" t="s">
        <v>443</v>
      </c>
      <c r="B492" s="106"/>
      <c r="C492" s="187">
        <f t="shared" si="19"/>
        <v>2.450980392156854E-3</v>
      </c>
      <c r="D492" s="187">
        <f t="shared" si="19"/>
        <v>-1.2224938875305957E-3</v>
      </c>
      <c r="E492" s="187">
        <f t="shared" si="19"/>
        <v>9.7919216646267238E-3</v>
      </c>
      <c r="F492" s="187">
        <f t="shared" si="19"/>
        <v>0</v>
      </c>
      <c r="G492" s="187">
        <f t="shared" si="19"/>
        <v>1.3333333333333419E-2</v>
      </c>
    </row>
    <row r="493" spans="1:8" x14ac:dyDescent="0.2">
      <c r="A493" s="139" t="s">
        <v>444</v>
      </c>
      <c r="B493" s="108"/>
      <c r="C493" s="186">
        <f t="shared" si="19"/>
        <v>-6.1841867996616173E-2</v>
      </c>
      <c r="D493" s="186">
        <f t="shared" si="19"/>
        <v>0.11540869114280272</v>
      </c>
      <c r="E493" s="186">
        <f t="shared" si="19"/>
        <v>-6.0780125870029567E-2</v>
      </c>
      <c r="F493" s="186">
        <f t="shared" si="19"/>
        <v>-2.6604236508097734E-2</v>
      </c>
      <c r="G493" s="186">
        <f t="shared" si="19"/>
        <v>9.156839577888487E-2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9.9284074024044155E-3</v>
      </c>
      <c r="E494" s="187">
        <f t="shared" si="19"/>
        <v>1.1636460910853907E-2</v>
      </c>
      <c r="F494" s="187">
        <f t="shared" si="19"/>
        <v>1.1568718186024896E-2</v>
      </c>
      <c r="G494" s="187">
        <f t="shared" si="19"/>
        <v>2.4768004182459835E-2</v>
      </c>
    </row>
    <row r="495" spans="1:8" x14ac:dyDescent="0.2">
      <c r="A495" s="139" t="s">
        <v>446</v>
      </c>
      <c r="B495" s="108"/>
      <c r="C495" s="186">
        <f t="shared" si="19"/>
        <v>1.2648358312397079E-2</v>
      </c>
      <c r="D495" s="186">
        <f t="shared" si="19"/>
        <v>1.3944734365642919E-2</v>
      </c>
      <c r="E495" s="186">
        <f t="shared" si="19"/>
        <v>1.2402969962875376E-2</v>
      </c>
      <c r="F495" s="186">
        <f t="shared" si="19"/>
        <v>1.7168097341445199E-2</v>
      </c>
      <c r="G495" s="186">
        <f t="shared" si="19"/>
        <v>1.2371978697255148E-2</v>
      </c>
    </row>
    <row r="496" spans="1:8" x14ac:dyDescent="0.2">
      <c r="A496" s="138" t="s">
        <v>447</v>
      </c>
      <c r="B496" s="106"/>
      <c r="C496" s="187">
        <f t="shared" si="19"/>
        <v>-6.7623119651044283E-2</v>
      </c>
      <c r="D496" s="187">
        <f t="shared" si="19"/>
        <v>0.1150911003576689</v>
      </c>
      <c r="E496" s="187">
        <f t="shared" si="19"/>
        <v>1.7358398861189173E-5</v>
      </c>
      <c r="F496" s="187">
        <f t="shared" si="19"/>
        <v>-6.6284536953880258E-2</v>
      </c>
      <c r="G496" s="187">
        <f t="shared" si="19"/>
        <v>8.8894205549462146E-2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7.3655885377876817E-3</v>
      </c>
      <c r="F497" s="186">
        <f t="shared" si="19"/>
        <v>8.4770339402606698E-3</v>
      </c>
      <c r="G497" s="186">
        <f t="shared" si="19"/>
        <v>7.0844522564208479E-3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7.3655885377876817E-3</v>
      </c>
      <c r="F498" s="187">
        <f t="shared" si="19"/>
        <v>8.4770339402606698E-3</v>
      </c>
      <c r="G498" s="187">
        <f t="shared" si="19"/>
        <v>7.0844522564208479E-3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1.0263643317720339E-2</v>
      </c>
      <c r="F501" s="186">
        <f t="shared" si="19"/>
        <v>8.569979831329011E-3</v>
      </c>
      <c r="G501" s="186">
        <f t="shared" si="19"/>
        <v>4.2812697267562427E-3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1.0263643317720339E-2</v>
      </c>
      <c r="F502" s="187">
        <f t="shared" si="19"/>
        <v>8.569979831329011E-3</v>
      </c>
      <c r="G502" s="187">
        <f t="shared" si="19"/>
        <v>4.2812697267562427E-3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516</v>
      </c>
      <c r="E507" s="198">
        <v>44682</v>
      </c>
      <c r="F507" s="198">
        <v>44713</v>
      </c>
      <c r="G507" s="198">
        <v>44743</v>
      </c>
      <c r="H507" s="198" t="s">
        <v>517</v>
      </c>
    </row>
    <row r="508" spans="1:9" ht="15.75" x14ac:dyDescent="0.2">
      <c r="A508" s="274" t="s">
        <v>457</v>
      </c>
      <c r="B508" s="275"/>
      <c r="C508" s="205">
        <v>63386749</v>
      </c>
      <c r="D508" s="205">
        <v>64735948</v>
      </c>
      <c r="E508" s="205">
        <v>68043556</v>
      </c>
      <c r="F508" s="205">
        <v>68892673</v>
      </c>
      <c r="G508" s="205">
        <v>68943762</v>
      </c>
      <c r="H508" s="205">
        <v>68449932</v>
      </c>
    </row>
    <row r="509" spans="1:9" x14ac:dyDescent="0.2">
      <c r="A509" s="208" t="s">
        <v>458</v>
      </c>
      <c r="B509" s="273"/>
      <c r="C509" s="206">
        <v>37319204</v>
      </c>
      <c r="D509" s="206">
        <v>38360387</v>
      </c>
      <c r="E509" s="206">
        <v>40893717</v>
      </c>
      <c r="F509" s="206">
        <v>41972136</v>
      </c>
      <c r="G509" s="206">
        <v>41461918</v>
      </c>
      <c r="H509" s="206">
        <v>41242270</v>
      </c>
    </row>
    <row r="510" spans="1:9" x14ac:dyDescent="0.2">
      <c r="A510" s="208" t="s">
        <v>459</v>
      </c>
      <c r="B510" s="273"/>
      <c r="C510" s="206">
        <v>8319042</v>
      </c>
      <c r="D510" s="206">
        <v>8486539</v>
      </c>
      <c r="E510" s="206">
        <v>8461713</v>
      </c>
      <c r="F510" s="206">
        <v>8419802</v>
      </c>
      <c r="G510" s="206">
        <v>8846934</v>
      </c>
      <c r="H510" s="206">
        <v>8434599</v>
      </c>
    </row>
    <row r="511" spans="1:9" x14ac:dyDescent="0.2">
      <c r="A511" s="208" t="s">
        <v>460</v>
      </c>
      <c r="B511" s="273"/>
      <c r="C511" s="206">
        <v>17748503</v>
      </c>
      <c r="D511" s="206">
        <v>17889022</v>
      </c>
      <c r="E511" s="206">
        <v>18688126</v>
      </c>
      <c r="F511" s="206">
        <v>18500735</v>
      </c>
      <c r="G511" s="206">
        <v>18634910</v>
      </c>
      <c r="H511" s="206">
        <v>18773063</v>
      </c>
    </row>
    <row r="512" spans="1:9" ht="15.75" x14ac:dyDescent="0.25">
      <c r="A512" s="276" t="s">
        <v>461</v>
      </c>
      <c r="B512" s="257"/>
      <c r="C512" s="205">
        <v>63317939</v>
      </c>
      <c r="D512" s="205">
        <v>64667406</v>
      </c>
      <c r="E512" s="205">
        <v>67980598</v>
      </c>
      <c r="F512" s="205">
        <v>68822330</v>
      </c>
      <c r="G512" s="205">
        <v>68872978</v>
      </c>
      <c r="H512" s="205">
        <v>68379290</v>
      </c>
    </row>
    <row r="513" spans="1:8" x14ac:dyDescent="0.2">
      <c r="A513" s="208" t="s">
        <v>458</v>
      </c>
      <c r="B513" s="273"/>
      <c r="C513" s="206">
        <v>37280412</v>
      </c>
      <c r="D513" s="206">
        <v>38323137</v>
      </c>
      <c r="E513" s="206">
        <v>40861761</v>
      </c>
      <c r="F513" s="206">
        <v>41932992</v>
      </c>
      <c r="G513" s="206">
        <v>41421901</v>
      </c>
      <c r="H513" s="206">
        <v>41201361</v>
      </c>
    </row>
    <row r="514" spans="1:8" x14ac:dyDescent="0.2">
      <c r="A514" s="208" t="s">
        <v>459</v>
      </c>
      <c r="B514" s="273"/>
      <c r="C514" s="206">
        <v>8289024</v>
      </c>
      <c r="D514" s="206">
        <v>8455247</v>
      </c>
      <c r="E514" s="206">
        <v>8430711</v>
      </c>
      <c r="F514" s="206">
        <v>8388603</v>
      </c>
      <c r="G514" s="206">
        <v>8816167</v>
      </c>
      <c r="H514" s="206">
        <v>8404866</v>
      </c>
    </row>
    <row r="515" spans="1:8" x14ac:dyDescent="0.2">
      <c r="A515" s="208" t="s">
        <v>460</v>
      </c>
      <c r="B515" s="273"/>
      <c r="C515" s="206">
        <v>17748503</v>
      </c>
      <c r="D515" s="206">
        <v>17889022</v>
      </c>
      <c r="E515" s="206">
        <v>18688126</v>
      </c>
      <c r="F515" s="206">
        <v>18500735</v>
      </c>
      <c r="G515" s="206">
        <v>18634910</v>
      </c>
      <c r="H515" s="206">
        <v>18773063</v>
      </c>
    </row>
    <row r="516" spans="1:8" ht="15.75" x14ac:dyDescent="0.25">
      <c r="A516" s="276" t="s">
        <v>462</v>
      </c>
      <c r="B516" s="257"/>
      <c r="C516" s="205">
        <v>68810</v>
      </c>
      <c r="D516" s="205">
        <v>68542</v>
      </c>
      <c r="E516" s="205">
        <v>62958</v>
      </c>
      <c r="F516" s="205">
        <v>70343</v>
      </c>
      <c r="G516" s="205">
        <v>70784</v>
      </c>
      <c r="H516" s="205">
        <v>70642</v>
      </c>
    </row>
    <row r="517" spans="1:8" x14ac:dyDescent="0.2">
      <c r="A517" s="208" t="s">
        <v>458</v>
      </c>
      <c r="B517" s="273"/>
      <c r="C517" s="206">
        <v>38792</v>
      </c>
      <c r="D517" s="206">
        <v>37250</v>
      </c>
      <c r="E517" s="206">
        <v>31956</v>
      </c>
      <c r="F517" s="206">
        <v>39144</v>
      </c>
      <c r="G517" s="206">
        <v>40017</v>
      </c>
      <c r="H517" s="206">
        <v>40909</v>
      </c>
    </row>
    <row r="518" spans="1:8" x14ac:dyDescent="0.2">
      <c r="A518" s="208" t="s">
        <v>459</v>
      </c>
      <c r="B518" s="273"/>
      <c r="C518" s="206">
        <v>30018</v>
      </c>
      <c r="D518" s="206">
        <v>31292</v>
      </c>
      <c r="E518" s="206">
        <v>31002</v>
      </c>
      <c r="F518" s="206">
        <v>31199</v>
      </c>
      <c r="G518" s="206">
        <v>30767</v>
      </c>
      <c r="H518" s="206">
        <v>29733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73754</v>
      </c>
      <c r="D521" s="200">
        <v>74420</v>
      </c>
      <c r="E521" s="200">
        <v>94352</v>
      </c>
      <c r="F521" s="200">
        <v>75059</v>
      </c>
      <c r="G521" s="200">
        <v>75175</v>
      </c>
      <c r="H521" s="200">
        <v>75038</v>
      </c>
    </row>
    <row r="522" spans="1:8" x14ac:dyDescent="0.2">
      <c r="A522" s="208" t="s">
        <v>458</v>
      </c>
      <c r="B522" s="273"/>
      <c r="C522" s="201">
        <v>61490</v>
      </c>
      <c r="D522" s="201">
        <v>62092</v>
      </c>
      <c r="E522" s="201">
        <v>81872</v>
      </c>
      <c r="F522" s="201">
        <v>62604</v>
      </c>
      <c r="G522" s="201">
        <v>62661</v>
      </c>
      <c r="H522" s="201">
        <v>62433</v>
      </c>
    </row>
    <row r="523" spans="1:8" x14ac:dyDescent="0.2">
      <c r="A523" s="208" t="s">
        <v>459</v>
      </c>
      <c r="B523" s="273"/>
      <c r="C523" s="201">
        <v>7478</v>
      </c>
      <c r="D523" s="201">
        <v>7580</v>
      </c>
      <c r="E523" s="201">
        <v>7705</v>
      </c>
      <c r="F523" s="201">
        <v>7702</v>
      </c>
      <c r="G523" s="201">
        <v>7809</v>
      </c>
      <c r="H523" s="201">
        <v>7861</v>
      </c>
    </row>
    <row r="524" spans="1:8" x14ac:dyDescent="0.2">
      <c r="A524" s="208" t="s">
        <v>460</v>
      </c>
      <c r="B524" s="273"/>
      <c r="C524" s="201">
        <v>4786</v>
      </c>
      <c r="D524" s="201">
        <v>4748</v>
      </c>
      <c r="E524" s="201">
        <v>4775</v>
      </c>
      <c r="F524" s="201">
        <v>4753</v>
      </c>
      <c r="G524" s="201">
        <v>4705</v>
      </c>
      <c r="H524" s="201">
        <v>4744</v>
      </c>
    </row>
    <row r="525" spans="1:8" ht="15.75" x14ac:dyDescent="0.25">
      <c r="A525" s="276" t="s">
        <v>461</v>
      </c>
      <c r="B525" s="257"/>
      <c r="C525" s="200">
        <v>67259</v>
      </c>
      <c r="D525" s="200">
        <v>67931</v>
      </c>
      <c r="E525" s="200">
        <v>87804</v>
      </c>
      <c r="F525" s="200">
        <v>68593</v>
      </c>
      <c r="G525" s="200">
        <v>68605</v>
      </c>
      <c r="H525" s="200">
        <v>68365</v>
      </c>
    </row>
    <row r="526" spans="1:8" x14ac:dyDescent="0.2">
      <c r="A526" s="208" t="s">
        <v>458</v>
      </c>
      <c r="B526" s="273"/>
      <c r="C526" s="201">
        <v>58902</v>
      </c>
      <c r="D526" s="201">
        <v>59509</v>
      </c>
      <c r="E526" s="201">
        <v>79261</v>
      </c>
      <c r="F526" s="201">
        <v>60000</v>
      </c>
      <c r="G526" s="201">
        <v>60003</v>
      </c>
      <c r="H526" s="201">
        <v>59729</v>
      </c>
    </row>
    <row r="527" spans="1:8" x14ac:dyDescent="0.2">
      <c r="A527" s="208" t="s">
        <v>459</v>
      </c>
      <c r="B527" s="273"/>
      <c r="C527" s="201">
        <v>5043</v>
      </c>
      <c r="D527" s="201">
        <v>5131</v>
      </c>
      <c r="E527" s="201">
        <v>5212</v>
      </c>
      <c r="F527" s="201">
        <v>5254</v>
      </c>
      <c r="G527" s="201">
        <v>5302</v>
      </c>
      <c r="H527" s="201">
        <v>5315</v>
      </c>
    </row>
    <row r="528" spans="1:8" x14ac:dyDescent="0.2">
      <c r="A528" s="208" t="s">
        <v>460</v>
      </c>
      <c r="B528" s="273"/>
      <c r="C528" s="201">
        <v>3314</v>
      </c>
      <c r="D528" s="201">
        <v>3291</v>
      </c>
      <c r="E528" s="201">
        <v>3331</v>
      </c>
      <c r="F528" s="201">
        <v>3339</v>
      </c>
      <c r="G528" s="201">
        <v>3300</v>
      </c>
      <c r="H528" s="201">
        <v>3321</v>
      </c>
    </row>
    <row r="529" spans="1:8" ht="15.75" x14ac:dyDescent="0.25">
      <c r="A529" s="276" t="s">
        <v>462</v>
      </c>
      <c r="B529" s="257"/>
      <c r="C529" s="200">
        <v>6495</v>
      </c>
      <c r="D529" s="200">
        <v>6489</v>
      </c>
      <c r="E529" s="200">
        <v>6548</v>
      </c>
      <c r="F529" s="200">
        <v>6466</v>
      </c>
      <c r="G529" s="200">
        <v>6570</v>
      </c>
      <c r="H529" s="200">
        <v>6673</v>
      </c>
    </row>
    <row r="530" spans="1:8" x14ac:dyDescent="0.2">
      <c r="A530" s="208" t="s">
        <v>458</v>
      </c>
      <c r="B530" s="273"/>
      <c r="C530" s="201">
        <v>2588</v>
      </c>
      <c r="D530" s="201">
        <v>2583</v>
      </c>
      <c r="E530" s="201">
        <v>2611</v>
      </c>
      <c r="F530" s="201">
        <v>2604</v>
      </c>
      <c r="G530" s="201">
        <v>2658</v>
      </c>
      <c r="H530" s="201">
        <v>2704</v>
      </c>
    </row>
    <row r="531" spans="1:8" x14ac:dyDescent="0.2">
      <c r="A531" s="208" t="s">
        <v>459</v>
      </c>
      <c r="B531" s="273"/>
      <c r="C531" s="201">
        <v>2435</v>
      </c>
      <c r="D531" s="201">
        <v>2449</v>
      </c>
      <c r="E531" s="201">
        <v>2493</v>
      </c>
      <c r="F531" s="201">
        <v>2448</v>
      </c>
      <c r="G531" s="201">
        <v>2507</v>
      </c>
      <c r="H531" s="201">
        <v>2546</v>
      </c>
    </row>
    <row r="532" spans="1:8" x14ac:dyDescent="0.2">
      <c r="A532" s="208" t="s">
        <v>460</v>
      </c>
      <c r="B532" s="273"/>
      <c r="C532" s="201">
        <v>1472</v>
      </c>
      <c r="D532" s="201">
        <v>1457</v>
      </c>
      <c r="E532" s="201">
        <v>1444</v>
      </c>
      <c r="F532" s="201">
        <v>1414</v>
      </c>
      <c r="G532" s="201">
        <v>1405</v>
      </c>
      <c r="H532" s="201">
        <v>1423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859430</v>
      </c>
      <c r="D534" s="203">
        <v>869870</v>
      </c>
      <c r="E534" s="203">
        <v>721170</v>
      </c>
      <c r="F534" s="203">
        <v>917850</v>
      </c>
      <c r="G534" s="203">
        <v>917110</v>
      </c>
      <c r="H534" s="203">
        <v>912200</v>
      </c>
    </row>
    <row r="535" spans="1:8" x14ac:dyDescent="0.2">
      <c r="A535" s="208" t="s">
        <v>458</v>
      </c>
      <c r="B535" s="273"/>
      <c r="C535" s="204">
        <v>606920</v>
      </c>
      <c r="D535" s="204">
        <v>617800</v>
      </c>
      <c r="E535" s="204">
        <v>499480</v>
      </c>
      <c r="F535" s="204">
        <v>670440</v>
      </c>
      <c r="G535" s="204">
        <v>661690</v>
      </c>
      <c r="H535" s="204">
        <v>660580</v>
      </c>
    </row>
    <row r="536" spans="1:8" x14ac:dyDescent="0.2">
      <c r="A536" s="208" t="s">
        <v>459</v>
      </c>
      <c r="B536" s="273"/>
      <c r="C536" s="204">
        <v>1112470</v>
      </c>
      <c r="D536" s="204">
        <v>1119600</v>
      </c>
      <c r="E536" s="204">
        <v>1098210</v>
      </c>
      <c r="F536" s="204">
        <v>1093200</v>
      </c>
      <c r="G536" s="204">
        <v>1132920</v>
      </c>
      <c r="H536" s="204">
        <v>1072970</v>
      </c>
    </row>
    <row r="537" spans="1:8" x14ac:dyDescent="0.2">
      <c r="A537" s="208" t="s">
        <v>460</v>
      </c>
      <c r="B537" s="273"/>
      <c r="C537" s="204">
        <v>3708420</v>
      </c>
      <c r="D537" s="204">
        <v>3767700</v>
      </c>
      <c r="E537" s="204">
        <v>3913740</v>
      </c>
      <c r="F537" s="204">
        <v>3892430</v>
      </c>
      <c r="G537" s="204">
        <v>3960660</v>
      </c>
      <c r="H537" s="204">
        <v>3957220</v>
      </c>
    </row>
    <row r="538" spans="1:8" ht="15.75" x14ac:dyDescent="0.25">
      <c r="A538" s="276" t="s">
        <v>461</v>
      </c>
      <c r="B538" s="257"/>
      <c r="C538" s="203">
        <v>941400</v>
      </c>
      <c r="D538" s="203">
        <v>951960</v>
      </c>
      <c r="E538" s="203">
        <v>774230</v>
      </c>
      <c r="F538" s="203">
        <v>1003340</v>
      </c>
      <c r="G538" s="203">
        <v>1003910</v>
      </c>
      <c r="H538" s="203">
        <v>1000210</v>
      </c>
    </row>
    <row r="539" spans="1:8" x14ac:dyDescent="0.2">
      <c r="A539" s="208" t="s">
        <v>458</v>
      </c>
      <c r="B539" s="273"/>
      <c r="C539" s="204">
        <v>632920</v>
      </c>
      <c r="D539" s="204">
        <v>643990</v>
      </c>
      <c r="E539" s="204">
        <v>515530</v>
      </c>
      <c r="F539" s="204">
        <v>698880</v>
      </c>
      <c r="G539" s="204">
        <v>690330</v>
      </c>
      <c r="H539" s="204">
        <v>689800</v>
      </c>
    </row>
    <row r="540" spans="1:8" x14ac:dyDescent="0.2">
      <c r="A540" s="208" t="s">
        <v>459</v>
      </c>
      <c r="B540" s="273"/>
      <c r="C540" s="204">
        <v>1643670</v>
      </c>
      <c r="D540" s="204">
        <v>1647880</v>
      </c>
      <c r="E540" s="204">
        <v>1617560</v>
      </c>
      <c r="F540" s="204">
        <v>1596610</v>
      </c>
      <c r="G540" s="204">
        <v>1662800</v>
      </c>
      <c r="H540" s="204">
        <v>1581350</v>
      </c>
    </row>
    <row r="541" spans="1:8" x14ac:dyDescent="0.2">
      <c r="A541" s="208" t="s">
        <v>460</v>
      </c>
      <c r="B541" s="273"/>
      <c r="C541" s="204">
        <v>5355610</v>
      </c>
      <c r="D541" s="204">
        <v>5435740</v>
      </c>
      <c r="E541" s="204">
        <v>5610370</v>
      </c>
      <c r="F541" s="204">
        <v>5540800</v>
      </c>
      <c r="G541" s="204">
        <v>5646940</v>
      </c>
      <c r="H541" s="204">
        <v>5652830</v>
      </c>
    </row>
    <row r="542" spans="1:8" ht="15.75" x14ac:dyDescent="0.25">
      <c r="A542" s="276" t="s">
        <v>462</v>
      </c>
      <c r="B542" s="257"/>
      <c r="C542" s="203">
        <v>10590</v>
      </c>
      <c r="D542" s="203">
        <v>10560</v>
      </c>
      <c r="E542" s="203">
        <v>9610</v>
      </c>
      <c r="F542" s="203">
        <v>10880</v>
      </c>
      <c r="G542" s="203">
        <v>10770</v>
      </c>
      <c r="H542" s="203">
        <v>10590</v>
      </c>
    </row>
    <row r="543" spans="1:8" x14ac:dyDescent="0.2">
      <c r="A543" s="208" t="s">
        <v>458</v>
      </c>
      <c r="B543" s="273"/>
      <c r="C543" s="204">
        <v>14990</v>
      </c>
      <c r="D543" s="204">
        <v>14420</v>
      </c>
      <c r="E543" s="204">
        <v>12240</v>
      </c>
      <c r="F543" s="204">
        <v>15030</v>
      </c>
      <c r="G543" s="204">
        <v>15060</v>
      </c>
      <c r="H543" s="204">
        <v>15130</v>
      </c>
    </row>
    <row r="544" spans="1:8" x14ac:dyDescent="0.2">
      <c r="A544" s="208" t="s">
        <v>459</v>
      </c>
      <c r="B544" s="273"/>
      <c r="C544" s="204">
        <v>12330</v>
      </c>
      <c r="D544" s="204">
        <v>12780</v>
      </c>
      <c r="E544" s="204">
        <v>12440</v>
      </c>
      <c r="F544" s="204">
        <v>12740</v>
      </c>
      <c r="G544" s="204">
        <v>12270</v>
      </c>
      <c r="H544" s="204">
        <v>11680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1534.2</v>
      </c>
      <c r="D550" s="195">
        <v>1736.84</v>
      </c>
      <c r="E550" s="195">
        <v>1823.4</v>
      </c>
      <c r="F550" s="195">
        <v>1897.57</v>
      </c>
      <c r="G550" s="195">
        <v>2404.83</v>
      </c>
      <c r="H550" s="195">
        <v>2856.28</v>
      </c>
    </row>
    <row r="551" spans="1:8" ht="15.75" x14ac:dyDescent="0.2">
      <c r="A551" s="274" t="s">
        <v>473</v>
      </c>
      <c r="B551" s="275"/>
      <c r="C551" s="196">
        <v>4969068</v>
      </c>
      <c r="D551" s="196">
        <v>5387967</v>
      </c>
      <c r="E551" s="196">
        <v>5589842</v>
      </c>
      <c r="F551" s="196">
        <v>5576192</v>
      </c>
      <c r="G551" s="196">
        <v>6363260</v>
      </c>
      <c r="H551" s="196">
        <v>8276551</v>
      </c>
    </row>
    <row r="552" spans="1:8" ht="15.75" x14ac:dyDescent="0.2">
      <c r="A552" s="280" t="s">
        <v>474</v>
      </c>
      <c r="B552" s="275"/>
      <c r="C552" s="195">
        <v>308.75</v>
      </c>
      <c r="D552" s="195">
        <v>322.36</v>
      </c>
      <c r="E552" s="195">
        <v>326.2</v>
      </c>
      <c r="F552" s="195">
        <v>340.3</v>
      </c>
      <c r="G552" s="195">
        <v>377.92</v>
      </c>
      <c r="H552" s="195">
        <v>345.11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0.13208186677095557</v>
      </c>
      <c r="D556" s="197">
        <f>IF(AND(D550&gt;0,E550&gt;0)=TRUE,E550/D550-1,"")</f>
        <v>4.9837636166831789E-2</v>
      </c>
      <c r="E556" s="197">
        <f>IF(AND(E550&gt;0,F550&gt;0)=TRUE,F550/E550-1,"")</f>
        <v>4.067675770538548E-2</v>
      </c>
      <c r="F556" s="197">
        <f>IF(AND(F550&gt;0,G550&gt;0)=TRUE,G550/F550-1,"")</f>
        <v>0.26732083664897743</v>
      </c>
      <c r="G556" s="197">
        <f>IF(AND(G550&gt;0,H550&gt;0)=TRUE,H550/G550-1,"")</f>
        <v>0.18772636735237014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8.4301321696543585E-2</v>
      </c>
      <c r="D557" s="197">
        <f t="shared" si="20"/>
        <v>3.7467749895275793E-2</v>
      </c>
      <c r="E557" s="197">
        <f t="shared" si="20"/>
        <v>-2.4419294856634632E-3</v>
      </c>
      <c r="F557" s="197">
        <f t="shared" si="20"/>
        <v>0.14114793751721599</v>
      </c>
      <c r="G557" s="197">
        <f t="shared" si="20"/>
        <v>0.30067779722972188</v>
      </c>
    </row>
    <row r="558" spans="1:8" ht="15.75" x14ac:dyDescent="0.2">
      <c r="A558" s="280" t="s">
        <v>474</v>
      </c>
      <c r="B558" s="275"/>
      <c r="C558" s="197">
        <f t="shared" si="20"/>
        <v>4.4080971659919088E-2</v>
      </c>
      <c r="D558" s="197">
        <f t="shared" si="20"/>
        <v>1.1912147909169724E-2</v>
      </c>
      <c r="E558" s="197">
        <f t="shared" si="20"/>
        <v>4.3225015328019589E-2</v>
      </c>
      <c r="F558" s="197">
        <f t="shared" si="20"/>
        <v>0.11054951513370548</v>
      </c>
      <c r="G558" s="197">
        <f t="shared" si="20"/>
        <v>-8.6817315834038955E-2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625.16999999999996</v>
      </c>
      <c r="D562" s="195">
        <v>744.9</v>
      </c>
      <c r="E562" s="195">
        <v>772.15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1983071</v>
      </c>
      <c r="D563" s="196">
        <v>2050594</v>
      </c>
      <c r="E563" s="196">
        <v>2173748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315.25</v>
      </c>
      <c r="D564" s="195">
        <v>363.26</v>
      </c>
      <c r="E564" s="195">
        <v>355.22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0.191515907673113</v>
      </c>
      <c r="D568" s="197">
        <f>IF(AND(D562&gt;0,E562&gt;0)=TRUE,E562/D562-1,"")</f>
        <v>3.6582091555913632E-2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3.4049713802481119E-2</v>
      </c>
      <c r="D569" s="197">
        <f t="shared" si="21"/>
        <v>6.00577198606842E-2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0.15229183187946083</v>
      </c>
      <c r="D570" s="197">
        <f t="shared" si="21"/>
        <v>-2.2132907559323844E-2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518</v>
      </c>
      <c r="B587" s="8"/>
      <c r="C587" s="8"/>
      <c r="D587" s="8"/>
      <c r="F587" s="217" t="s">
        <v>519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2204832</v>
      </c>
      <c r="E591" s="147">
        <v>728174</v>
      </c>
      <c r="F591" s="147">
        <v>28975</v>
      </c>
      <c r="G591" s="147">
        <v>1619563</v>
      </c>
      <c r="H591" s="147">
        <v>475062</v>
      </c>
      <c r="I591" s="147">
        <v>14865</v>
      </c>
    </row>
    <row r="592" spans="1:9" x14ac:dyDescent="0.2">
      <c r="A592" s="233" t="s">
        <v>121</v>
      </c>
      <c r="B592" s="234"/>
      <c r="C592" s="234"/>
      <c r="D592" s="148">
        <v>3139091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0.70237912822533655</v>
      </c>
      <c r="E593" s="87">
        <f t="shared" si="22"/>
        <v>0.23196970078280624</v>
      </c>
      <c r="F593" s="87">
        <f t="shared" si="22"/>
        <v>9.2303791129342855E-3</v>
      </c>
      <c r="G593" s="87">
        <f t="shared" si="22"/>
        <v>0.51593375279658982</v>
      </c>
      <c r="H593" s="87">
        <f t="shared" si="22"/>
        <v>0.15133744131661045</v>
      </c>
      <c r="I593" s="87">
        <f t="shared" si="22"/>
        <v>4.7354472998712045E-3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520</v>
      </c>
      <c r="E595" s="86" t="s">
        <v>520</v>
      </c>
      <c r="F595" s="86" t="s">
        <v>520</v>
      </c>
      <c r="G595" s="86" t="s">
        <v>520</v>
      </c>
      <c r="H595" s="86" t="s">
        <v>520</v>
      </c>
      <c r="I595" s="86" t="s">
        <v>520</v>
      </c>
    </row>
    <row r="596" spans="1:9" x14ac:dyDescent="0.2">
      <c r="A596" s="233" t="s">
        <v>124</v>
      </c>
      <c r="B596" s="234"/>
      <c r="C596" s="234"/>
      <c r="D596" s="143">
        <v>4552000</v>
      </c>
      <c r="E596" s="144">
        <v>1817963</v>
      </c>
      <c r="F596" s="144">
        <v>29908</v>
      </c>
      <c r="G596" s="144">
        <v>2103346</v>
      </c>
      <c r="H596" s="144">
        <v>575029</v>
      </c>
      <c r="I596" s="144">
        <v>25754</v>
      </c>
    </row>
    <row r="597" spans="1:9" x14ac:dyDescent="0.2">
      <c r="A597" s="233" t="s">
        <v>125</v>
      </c>
      <c r="B597" s="234"/>
      <c r="C597" s="234"/>
      <c r="D597" s="143">
        <v>109567</v>
      </c>
      <c r="E597" s="144">
        <v>98789</v>
      </c>
      <c r="F597" s="144">
        <v>23</v>
      </c>
      <c r="G597" s="144">
        <v>4289</v>
      </c>
      <c r="H597" s="144">
        <v>6163</v>
      </c>
      <c r="I597" s="144">
        <v>124</v>
      </c>
    </row>
    <row r="598" spans="1:9" x14ac:dyDescent="0.2">
      <c r="A598" s="233" t="s">
        <v>126</v>
      </c>
      <c r="B598" s="234"/>
      <c r="C598" s="234"/>
      <c r="D598" s="141">
        <v>2.1</v>
      </c>
      <c r="E598" s="142">
        <v>2.5</v>
      </c>
      <c r="F598" s="142">
        <v>1</v>
      </c>
      <c r="G598" s="142">
        <v>1.3</v>
      </c>
      <c r="H598" s="142">
        <v>1.2</v>
      </c>
      <c r="I598" s="142">
        <v>1.7</v>
      </c>
    </row>
    <row r="599" spans="1:9" x14ac:dyDescent="0.2">
      <c r="A599" s="233" t="s">
        <v>127</v>
      </c>
      <c r="B599" s="234"/>
      <c r="C599" s="234"/>
      <c r="D599" s="88">
        <v>64520.54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41610533403</v>
      </c>
      <c r="E601" s="151">
        <v>24991699037</v>
      </c>
      <c r="F601" s="151">
        <v>9539131404</v>
      </c>
      <c r="G601" s="151">
        <v>2916550091</v>
      </c>
      <c r="H601" s="151">
        <v>3454416510</v>
      </c>
      <c r="I601" s="151">
        <v>708736361</v>
      </c>
    </row>
    <row r="602" spans="1:9" x14ac:dyDescent="0.2">
      <c r="A602" s="233" t="s">
        <v>130</v>
      </c>
      <c r="B602" s="234"/>
      <c r="C602" s="234"/>
      <c r="D602" s="152">
        <v>9141.15</v>
      </c>
      <c r="E602" s="153">
        <v>13747.09</v>
      </c>
      <c r="F602" s="153">
        <v>318949.15999999997</v>
      </c>
      <c r="G602" s="153">
        <v>1386.62</v>
      </c>
      <c r="H602" s="153">
        <v>6007.38</v>
      </c>
      <c r="I602" s="153">
        <v>27519.47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18127141267</v>
      </c>
      <c r="E604" s="155">
        <v>12166398992</v>
      </c>
      <c r="F604" s="155">
        <v>211989113</v>
      </c>
      <c r="G604" s="155">
        <v>2768046610</v>
      </c>
      <c r="H604" s="155">
        <v>2424016383</v>
      </c>
      <c r="I604" s="155">
        <v>556690169</v>
      </c>
    </row>
    <row r="605" spans="1:9" x14ac:dyDescent="0.2">
      <c r="A605" s="233" t="s">
        <v>133</v>
      </c>
      <c r="B605" s="234"/>
      <c r="C605" s="234"/>
      <c r="D605" s="152">
        <v>3982.24</v>
      </c>
      <c r="E605" s="153">
        <v>6692.32</v>
      </c>
      <c r="F605" s="153">
        <v>7088.04</v>
      </c>
      <c r="G605" s="153">
        <v>1316.02</v>
      </c>
      <c r="H605" s="153">
        <v>4215.47</v>
      </c>
      <c r="I605" s="153">
        <v>21615.68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23712050842</v>
      </c>
      <c r="E607" s="157">
        <v>15716814272</v>
      </c>
      <c r="F607" s="157">
        <v>624802351</v>
      </c>
      <c r="G607" s="157">
        <v>2769748174</v>
      </c>
      <c r="H607" s="157">
        <v>4109134172</v>
      </c>
      <c r="I607" s="157">
        <v>491551873</v>
      </c>
    </row>
    <row r="608" spans="1:9" x14ac:dyDescent="0.2">
      <c r="A608" s="233" t="s">
        <v>112</v>
      </c>
      <c r="B608" s="234"/>
      <c r="C608" s="234"/>
      <c r="D608" s="158">
        <v>17007.59</v>
      </c>
      <c r="E608" s="159">
        <v>16863.59</v>
      </c>
      <c r="F608" s="159">
        <v>84421.34</v>
      </c>
      <c r="G608" s="159">
        <v>13468.72</v>
      </c>
      <c r="H608" s="159">
        <v>16680</v>
      </c>
      <c r="I608" s="159">
        <v>174805.08</v>
      </c>
    </row>
    <row r="609" spans="1:9" x14ac:dyDescent="0.2">
      <c r="A609" s="233" t="s">
        <v>135</v>
      </c>
      <c r="B609" s="234"/>
      <c r="C609" s="234"/>
      <c r="D609" s="143">
        <v>1394204</v>
      </c>
      <c r="E609" s="144">
        <v>931997</v>
      </c>
      <c r="F609" s="144">
        <v>7401</v>
      </c>
      <c r="G609" s="144">
        <v>205643</v>
      </c>
      <c r="H609" s="144">
        <v>246351</v>
      </c>
      <c r="I609" s="144">
        <v>2812</v>
      </c>
    </row>
    <row r="610" spans="1:9" x14ac:dyDescent="0.2">
      <c r="A610" s="233" t="s">
        <v>113</v>
      </c>
      <c r="B610" s="234"/>
      <c r="C610" s="234"/>
      <c r="D610" s="87">
        <v>1.9599999999999999E-2</v>
      </c>
      <c r="E610" s="89">
        <v>1.3100000000000001E-2</v>
      </c>
      <c r="F610" s="89">
        <v>1E-4</v>
      </c>
      <c r="G610" s="89">
        <v>2.8999999999999998E-3</v>
      </c>
      <c r="H610" s="89">
        <v>3.5000000000000001E-3</v>
      </c>
      <c r="I610" s="89">
        <v>0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0.96</v>
      </c>
      <c r="E612" s="142">
        <v>0.64</v>
      </c>
      <c r="F612" s="142">
        <v>0.02</v>
      </c>
      <c r="G612" s="142">
        <v>0.39</v>
      </c>
      <c r="H612" s="142">
        <v>0.16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0.66</v>
      </c>
      <c r="E613" s="142">
        <v>0.56000000000000005</v>
      </c>
      <c r="F613" s="142">
        <v>0.01</v>
      </c>
      <c r="G613" s="142">
        <v>0.19</v>
      </c>
      <c r="H613" s="142">
        <v>0.16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0.61</v>
      </c>
      <c r="E614" s="142">
        <v>0.43</v>
      </c>
      <c r="F614" s="142">
        <v>0.01</v>
      </c>
      <c r="G614" s="142">
        <v>0.2</v>
      </c>
      <c r="H614" s="142">
        <v>0.15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0.38</v>
      </c>
      <c r="E615" s="142">
        <v>0.31</v>
      </c>
      <c r="F615" s="142">
        <v>0</v>
      </c>
      <c r="G615" s="142">
        <v>0.05</v>
      </c>
      <c r="H615" s="142">
        <v>0.13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19.260000000000002</v>
      </c>
      <c r="E616" s="142">
        <v>12.97</v>
      </c>
      <c r="F616" s="142">
        <v>0.19</v>
      </c>
      <c r="G616" s="142">
        <v>5.04</v>
      </c>
      <c r="H616" s="142">
        <v>5.53</v>
      </c>
      <c r="I616" s="142">
        <v>0.08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21.87</v>
      </c>
      <c r="E618" s="142">
        <v>14.9</v>
      </c>
      <c r="F618" s="142">
        <v>0.23</v>
      </c>
      <c r="G618" s="142">
        <v>5.87</v>
      </c>
      <c r="H618" s="142">
        <v>6.14</v>
      </c>
      <c r="I618" s="142">
        <v>0.09</v>
      </c>
    </row>
    <row r="619" spans="1:9" x14ac:dyDescent="0.2">
      <c r="A619" s="263" t="s">
        <v>144</v>
      </c>
      <c r="B619" s="234"/>
      <c r="C619" s="234"/>
      <c r="D619" s="141">
        <v>20.91</v>
      </c>
      <c r="E619" s="142">
        <v>14.26</v>
      </c>
      <c r="F619" s="142">
        <v>0.21</v>
      </c>
      <c r="G619" s="142">
        <v>5.48</v>
      </c>
      <c r="H619" s="142">
        <v>5.97</v>
      </c>
      <c r="I619" s="142">
        <v>0.08</v>
      </c>
    </row>
    <row r="620" spans="1:9" x14ac:dyDescent="0.2">
      <c r="A620" s="263" t="s">
        <v>145</v>
      </c>
      <c r="B620" s="234"/>
      <c r="C620" s="234"/>
      <c r="D620" s="141">
        <v>20.239999999999998</v>
      </c>
      <c r="E620" s="142">
        <v>13.71</v>
      </c>
      <c r="F620" s="142">
        <v>0.2</v>
      </c>
      <c r="G620" s="142">
        <v>5.29</v>
      </c>
      <c r="H620" s="142">
        <v>5.81</v>
      </c>
      <c r="I620" s="142">
        <v>0.08</v>
      </c>
    </row>
    <row r="621" spans="1:9" x14ac:dyDescent="0.2">
      <c r="A621" s="263" t="s">
        <v>146</v>
      </c>
      <c r="B621" s="234"/>
      <c r="C621" s="234"/>
      <c r="D621" s="141">
        <v>19.64</v>
      </c>
      <c r="E621" s="142">
        <v>13.28</v>
      </c>
      <c r="F621" s="142">
        <v>0.2</v>
      </c>
      <c r="G621" s="142">
        <v>5.09</v>
      </c>
      <c r="H621" s="142">
        <v>5.66</v>
      </c>
      <c r="I621" s="142">
        <v>0.08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2173569</v>
      </c>
      <c r="E623" s="144">
        <v>710336</v>
      </c>
      <c r="F623" s="144">
        <v>28817</v>
      </c>
      <c r="G623" s="144">
        <v>1592015</v>
      </c>
      <c r="H623" s="144">
        <v>468368</v>
      </c>
      <c r="I623" s="144">
        <v>12533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0.68569999999999998</v>
      </c>
      <c r="E625" s="89">
        <v>0.33439999999999998</v>
      </c>
      <c r="F625" s="89">
        <v>0.7359</v>
      </c>
      <c r="G625" s="89">
        <v>0.89170000000000005</v>
      </c>
      <c r="H625" s="89">
        <v>0.66449999999999998</v>
      </c>
      <c r="I625" s="89">
        <v>0.9244</v>
      </c>
    </row>
    <row r="626" spans="1:9" x14ac:dyDescent="0.2">
      <c r="A626" s="233" t="s">
        <v>150</v>
      </c>
      <c r="B626" s="234"/>
      <c r="C626" s="234"/>
      <c r="D626" s="87">
        <v>9.5999999999999992E-3</v>
      </c>
      <c r="E626" s="89">
        <v>3.2599999999999997E-2</v>
      </c>
      <c r="F626" s="89">
        <v>0</v>
      </c>
      <c r="G626" s="89">
        <v>8.0000000000000004E-4</v>
      </c>
      <c r="H626" s="89">
        <v>0</v>
      </c>
      <c r="I626" s="89">
        <v>2.9999999999999997E-4</v>
      </c>
    </row>
    <row r="627" spans="1:9" x14ac:dyDescent="0.2">
      <c r="A627" s="233" t="s">
        <v>151</v>
      </c>
      <c r="B627" s="234"/>
      <c r="C627" s="234"/>
      <c r="D627" s="87">
        <v>4.1000000000000003E-3</v>
      </c>
      <c r="E627" s="89">
        <v>1.3899999999999999E-2</v>
      </c>
      <c r="F627" s="89">
        <v>0</v>
      </c>
      <c r="G627" s="89">
        <v>2.9999999999999997E-4</v>
      </c>
      <c r="H627" s="89">
        <v>1E-4</v>
      </c>
      <c r="I627" s="89">
        <v>3.5499999999999997E-2</v>
      </c>
    </row>
    <row r="628" spans="1:9" x14ac:dyDescent="0.2">
      <c r="A628" s="233" t="s">
        <v>152</v>
      </c>
      <c r="B628" s="234"/>
      <c r="C628" s="234"/>
      <c r="D628" s="87">
        <v>2.8E-3</v>
      </c>
      <c r="E628" s="89">
        <v>9.4999999999999998E-3</v>
      </c>
      <c r="F628" s="89">
        <v>0</v>
      </c>
      <c r="G628" s="89">
        <v>1E-4</v>
      </c>
      <c r="H628" s="89">
        <v>5.9999999999999995E-4</v>
      </c>
      <c r="I628" s="89">
        <v>0</v>
      </c>
    </row>
    <row r="629" spans="1:9" x14ac:dyDescent="0.2">
      <c r="A629" s="233" t="s">
        <v>153</v>
      </c>
      <c r="B629" s="234"/>
      <c r="C629" s="234"/>
      <c r="D629" s="87">
        <v>3.3799999999999997E-2</v>
      </c>
      <c r="E629" s="89">
        <v>2.46E-2</v>
      </c>
      <c r="F629" s="89">
        <v>3.4099999999999998E-2</v>
      </c>
      <c r="G629" s="89">
        <v>3.6400000000000002E-2</v>
      </c>
      <c r="H629" s="89">
        <v>1.9900000000000001E-2</v>
      </c>
      <c r="I629" s="89">
        <v>8.6999999999999994E-3</v>
      </c>
    </row>
    <row r="630" spans="1:9" x14ac:dyDescent="0.2">
      <c r="A630" s="233" t="s">
        <v>154</v>
      </c>
      <c r="B630" s="234"/>
      <c r="C630" s="234"/>
      <c r="D630" s="87">
        <v>1.4500000000000001E-2</v>
      </c>
      <c r="E630" s="89">
        <v>3.1099999999999999E-2</v>
      </c>
      <c r="F630" s="89">
        <v>2.2200000000000001E-2</v>
      </c>
      <c r="G630" s="89">
        <v>5.7000000000000002E-3</v>
      </c>
      <c r="H630" s="89">
        <v>1.14E-2</v>
      </c>
      <c r="I630" s="89">
        <v>0.01</v>
      </c>
    </row>
    <row r="631" spans="1:9" x14ac:dyDescent="0.2">
      <c r="A631" s="233" t="s">
        <v>155</v>
      </c>
      <c r="B631" s="234"/>
      <c r="C631" s="234"/>
      <c r="D631" s="87">
        <v>8.8000000000000005E-3</v>
      </c>
      <c r="E631" s="89">
        <v>2.47E-2</v>
      </c>
      <c r="F631" s="89">
        <v>9.7000000000000003E-3</v>
      </c>
      <c r="G631" s="89">
        <v>6.9999999999999999E-4</v>
      </c>
      <c r="H631" s="89">
        <v>8.3999999999999995E-3</v>
      </c>
      <c r="I631" s="89">
        <v>4.1000000000000003E-3</v>
      </c>
    </row>
    <row r="632" spans="1:9" x14ac:dyDescent="0.2">
      <c r="A632" s="233" t="s">
        <v>156</v>
      </c>
      <c r="B632" s="234"/>
      <c r="C632" s="234"/>
      <c r="D632" s="87">
        <v>8.6999999999999994E-3</v>
      </c>
      <c r="E632" s="89">
        <v>1.9800000000000002E-2</v>
      </c>
      <c r="F632" s="89">
        <v>6.4000000000000003E-3</v>
      </c>
      <c r="G632" s="89">
        <v>3.0999999999999999E-3</v>
      </c>
      <c r="H632" s="89">
        <v>7.0000000000000001E-3</v>
      </c>
      <c r="I632" s="89">
        <v>3.3999999999999998E-3</v>
      </c>
    </row>
    <row r="633" spans="1:9" x14ac:dyDescent="0.2">
      <c r="A633" s="233" t="s">
        <v>157</v>
      </c>
      <c r="B633" s="234"/>
      <c r="C633" s="234"/>
      <c r="D633" s="87">
        <v>5.4999999999999997E-3</v>
      </c>
      <c r="E633" s="89">
        <v>1.4200000000000001E-2</v>
      </c>
      <c r="F633" s="89">
        <v>4.1999999999999997E-3</v>
      </c>
      <c r="G633" s="89">
        <v>5.9999999999999995E-4</v>
      </c>
      <c r="H633" s="89">
        <v>6.4999999999999997E-3</v>
      </c>
      <c r="I633" s="89">
        <v>1.8E-3</v>
      </c>
    </row>
    <row r="634" spans="1:9" x14ac:dyDescent="0.2">
      <c r="A634" s="233" t="s">
        <v>158</v>
      </c>
      <c r="B634" s="234"/>
      <c r="C634" s="234"/>
      <c r="D634" s="87">
        <v>0.22650000000000001</v>
      </c>
      <c r="E634" s="89">
        <v>0.49519999999999997</v>
      </c>
      <c r="F634" s="89">
        <v>0.1875</v>
      </c>
      <c r="G634" s="89">
        <v>6.0499999999999998E-2</v>
      </c>
      <c r="H634" s="89">
        <v>0.28149999999999997</v>
      </c>
      <c r="I634" s="89">
        <v>1.1900000000000001E-2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0.31430000000000002</v>
      </c>
      <c r="E636" s="89">
        <v>0.66559999999999997</v>
      </c>
      <c r="F636" s="89">
        <v>0.2641</v>
      </c>
      <c r="G636" s="89">
        <v>0.10829999999999999</v>
      </c>
      <c r="H636" s="89">
        <v>0.33550000000000002</v>
      </c>
      <c r="I636" s="89">
        <v>7.5600000000000001E-2</v>
      </c>
    </row>
    <row r="637" spans="1:9" x14ac:dyDescent="0.2">
      <c r="A637" s="233" t="s">
        <v>160</v>
      </c>
      <c r="B637" s="234"/>
      <c r="C637" s="234"/>
      <c r="D637" s="87">
        <v>0.30470000000000003</v>
      </c>
      <c r="E637" s="89">
        <v>0.63290000000000002</v>
      </c>
      <c r="F637" s="89">
        <v>0.2641</v>
      </c>
      <c r="G637" s="89">
        <v>0.1075</v>
      </c>
      <c r="H637" s="89">
        <v>0.33550000000000002</v>
      </c>
      <c r="I637" s="89">
        <v>7.5200000000000003E-2</v>
      </c>
    </row>
    <row r="638" spans="1:9" x14ac:dyDescent="0.2">
      <c r="A638" s="233" t="s">
        <v>161</v>
      </c>
      <c r="B638" s="234"/>
      <c r="C638" s="234"/>
      <c r="D638" s="87">
        <v>0.30059999999999998</v>
      </c>
      <c r="E638" s="89">
        <v>0.61909999999999998</v>
      </c>
      <c r="F638" s="89">
        <v>0.2641</v>
      </c>
      <c r="G638" s="89">
        <v>0.1072</v>
      </c>
      <c r="H638" s="89">
        <v>0.33539999999999998</v>
      </c>
      <c r="I638" s="89">
        <v>3.9699999999999999E-2</v>
      </c>
    </row>
    <row r="639" spans="1:9" x14ac:dyDescent="0.2">
      <c r="A639" s="233" t="s">
        <v>162</v>
      </c>
      <c r="B639" s="234"/>
      <c r="C639" s="234"/>
      <c r="D639" s="87">
        <v>0.29780000000000001</v>
      </c>
      <c r="E639" s="89">
        <v>0.60950000000000004</v>
      </c>
      <c r="F639" s="89">
        <v>0.2641</v>
      </c>
      <c r="G639" s="89">
        <v>0.1071</v>
      </c>
      <c r="H639" s="89">
        <v>0.33479999999999999</v>
      </c>
      <c r="I639" s="89">
        <v>3.9699999999999999E-2</v>
      </c>
    </row>
    <row r="640" spans="1:9" x14ac:dyDescent="0.2">
      <c r="A640" s="233" t="s">
        <v>163</v>
      </c>
      <c r="B640" s="234"/>
      <c r="C640" s="234"/>
      <c r="D640" s="87">
        <v>0.26400000000000001</v>
      </c>
      <c r="E640" s="89">
        <v>0.58499999999999996</v>
      </c>
      <c r="F640" s="89">
        <v>0.23</v>
      </c>
      <c r="G640" s="89">
        <v>7.0699999999999999E-2</v>
      </c>
      <c r="H640" s="89">
        <v>0.31480000000000002</v>
      </c>
      <c r="I640" s="89">
        <v>3.1E-2</v>
      </c>
    </row>
    <row r="641" spans="1:9" x14ac:dyDescent="0.2">
      <c r="A641" s="233" t="s">
        <v>164</v>
      </c>
      <c r="B641" s="234"/>
      <c r="C641" s="234"/>
      <c r="D641" s="87">
        <v>0.2495</v>
      </c>
      <c r="E641" s="89">
        <v>0.55389999999999995</v>
      </c>
      <c r="F641" s="89">
        <v>0.20780000000000001</v>
      </c>
      <c r="G641" s="89">
        <v>6.4899999999999999E-2</v>
      </c>
      <c r="H641" s="89">
        <v>0.3034</v>
      </c>
      <c r="I641" s="89">
        <v>2.1100000000000001E-2</v>
      </c>
    </row>
    <row r="642" spans="1:9" x14ac:dyDescent="0.2">
      <c r="A642" s="233" t="s">
        <v>165</v>
      </c>
      <c r="B642" s="234"/>
      <c r="C642" s="234"/>
      <c r="D642" s="87">
        <v>0.2407</v>
      </c>
      <c r="E642" s="89">
        <v>0.5292</v>
      </c>
      <c r="F642" s="89">
        <v>0.1981</v>
      </c>
      <c r="G642" s="89">
        <v>6.4199999999999993E-2</v>
      </c>
      <c r="H642" s="89">
        <v>0.29499999999999998</v>
      </c>
      <c r="I642" s="89">
        <v>1.7000000000000001E-2</v>
      </c>
    </row>
    <row r="643" spans="1:9" x14ac:dyDescent="0.2">
      <c r="A643" s="233" t="s">
        <v>166</v>
      </c>
      <c r="B643" s="234"/>
      <c r="C643" s="234"/>
      <c r="D643" s="87">
        <v>0.23200000000000001</v>
      </c>
      <c r="E643" s="89">
        <v>0.50939999999999996</v>
      </c>
      <c r="F643" s="89">
        <v>0.19170000000000001</v>
      </c>
      <c r="G643" s="89">
        <v>6.1100000000000002E-2</v>
      </c>
      <c r="H643" s="89">
        <v>0.28799999999999998</v>
      </c>
      <c r="I643" s="89">
        <v>1.3599999999999999E-2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518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518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5.113746182689706E-2</v>
      </c>
      <c r="C772" s="96">
        <f t="shared" ref="C772:C779" si="24">-D68/$B$58</f>
        <v>-5.2243757006455602E-2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8.8694721481309677E-2</v>
      </c>
      <c r="C773" s="96">
        <f t="shared" si="24"/>
        <v>-7.9361156210135689E-2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2.8428331207236462E-2</v>
      </c>
      <c r="C774" s="96">
        <f t="shared" si="24"/>
        <v>-2.7060864355019521E-2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5.4466011442266808E-2</v>
      </c>
      <c r="C775" s="96">
        <f t="shared" si="24"/>
        <v>-5.766385442034868E-2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7.6887152576442852E-2</v>
      </c>
      <c r="C776" s="96">
        <f t="shared" si="24"/>
        <v>-8.6350941281070001E-2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6.3356478797015739E-2</v>
      </c>
      <c r="C777" s="96">
        <f t="shared" si="24"/>
        <v>-6.9489543469016965E-2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5.6881789013877616E-2</v>
      </c>
      <c r="C778" s="96">
        <f t="shared" si="24"/>
        <v>-7.4635664308631958E-2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5.8463315164869148E-2</v>
      </c>
      <c r="C779" s="96">
        <f t="shared" si="24"/>
        <v>-7.4878957439406243E-2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80.760000000000005</v>
      </c>
      <c r="D785" s="97">
        <v>84.12</v>
      </c>
      <c r="E785" s="97">
        <v>79.52</v>
      </c>
      <c r="F785" s="97">
        <v>83.52</v>
      </c>
      <c r="G785" s="94">
        <v>38.5</v>
      </c>
      <c r="H785" s="97">
        <v>37.08</v>
      </c>
      <c r="I785" s="97">
        <v>33.32</v>
      </c>
      <c r="J785" s="97">
        <v>38.89</v>
      </c>
      <c r="K785" s="94">
        <v>12.32</v>
      </c>
      <c r="L785" s="94">
        <v>12.75</v>
      </c>
      <c r="M785" s="94">
        <v>14.18</v>
      </c>
      <c r="N785" s="97">
        <v>12.97</v>
      </c>
      <c r="O785" s="94">
        <v>2.0099999999999998</v>
      </c>
      <c r="P785" s="94">
        <v>2.98</v>
      </c>
      <c r="Q785" s="94">
        <v>2.73</v>
      </c>
      <c r="R785" s="97">
        <v>2.71</v>
      </c>
      <c r="W785" s="93"/>
    </row>
    <row r="786" spans="1:23" x14ac:dyDescent="0.2">
      <c r="A786" s="94"/>
      <c r="B786" s="94" t="s">
        <v>225</v>
      </c>
      <c r="C786" s="94">
        <v>81</v>
      </c>
      <c r="D786" s="97">
        <v>89.59</v>
      </c>
      <c r="E786" s="97">
        <v>77.66</v>
      </c>
      <c r="F786" s="97">
        <v>79.52</v>
      </c>
      <c r="G786" s="94">
        <v>37.049999999999997</v>
      </c>
      <c r="H786" s="97">
        <v>39.83</v>
      </c>
      <c r="I786" s="97">
        <v>32.14</v>
      </c>
      <c r="J786" s="97">
        <v>33.57</v>
      </c>
      <c r="K786" s="94">
        <v>11.76</v>
      </c>
      <c r="L786" s="94">
        <v>14.74</v>
      </c>
      <c r="M786" s="94">
        <v>13.79</v>
      </c>
      <c r="N786" s="97">
        <v>14.28</v>
      </c>
      <c r="O786" s="94">
        <v>3.03</v>
      </c>
      <c r="P786" s="94">
        <v>4.09</v>
      </c>
      <c r="Q786" s="94">
        <v>3</v>
      </c>
      <c r="R786" s="97">
        <v>2.73</v>
      </c>
      <c r="W786" s="93"/>
    </row>
    <row r="787" spans="1:23" x14ac:dyDescent="0.2">
      <c r="A787" s="94"/>
      <c r="B787" s="94" t="s">
        <v>226</v>
      </c>
      <c r="C787" s="94">
        <v>88.79</v>
      </c>
      <c r="D787" s="97">
        <v>92.98</v>
      </c>
      <c r="E787" s="97">
        <v>93.08</v>
      </c>
      <c r="F787" s="97">
        <v>96.32</v>
      </c>
      <c r="G787" s="94">
        <v>38.21</v>
      </c>
      <c r="H787" s="97">
        <v>37.22</v>
      </c>
      <c r="I787" s="97">
        <v>36.130000000000003</v>
      </c>
      <c r="J787" s="97">
        <v>39.42</v>
      </c>
      <c r="K787" s="94">
        <v>14.01</v>
      </c>
      <c r="L787" s="94">
        <v>16.46</v>
      </c>
      <c r="M787" s="94">
        <v>16.82</v>
      </c>
      <c r="N787" s="97">
        <v>16.48</v>
      </c>
      <c r="O787" s="94">
        <v>3.68</v>
      </c>
      <c r="P787" s="94">
        <v>4.38</v>
      </c>
      <c r="Q787" s="94">
        <v>5.01</v>
      </c>
      <c r="R787" s="97">
        <v>3.97</v>
      </c>
      <c r="W787" s="93"/>
    </row>
    <row r="788" spans="1:23" x14ac:dyDescent="0.2">
      <c r="A788" s="94"/>
      <c r="B788" s="94" t="s">
        <v>227</v>
      </c>
      <c r="C788" s="94">
        <v>87.29</v>
      </c>
      <c r="D788" s="97">
        <v>65.39</v>
      </c>
      <c r="E788" s="97">
        <v>83.88</v>
      </c>
      <c r="F788" s="97">
        <v>92.45</v>
      </c>
      <c r="G788" s="94">
        <v>37.340000000000003</v>
      </c>
      <c r="H788" s="97">
        <v>25.31</v>
      </c>
      <c r="I788" s="97">
        <v>31.8</v>
      </c>
      <c r="J788" s="97">
        <v>37.56</v>
      </c>
      <c r="K788" s="94">
        <v>14.52</v>
      </c>
      <c r="L788" s="94">
        <v>11.18</v>
      </c>
      <c r="M788" s="94">
        <v>15.92</v>
      </c>
      <c r="N788" s="97">
        <v>16</v>
      </c>
      <c r="O788" s="94">
        <v>3.32</v>
      </c>
      <c r="P788" s="94">
        <v>2.13</v>
      </c>
      <c r="Q788" s="94">
        <v>3.39</v>
      </c>
      <c r="R788" s="97">
        <v>3.39</v>
      </c>
      <c r="W788" s="93"/>
    </row>
    <row r="789" spans="1:23" x14ac:dyDescent="0.2">
      <c r="A789" s="94"/>
      <c r="B789" s="94" t="s">
        <v>228</v>
      </c>
      <c r="C789" s="94">
        <v>93.68</v>
      </c>
      <c r="D789" s="97">
        <v>68.75</v>
      </c>
      <c r="E789" s="97">
        <v>87.39</v>
      </c>
      <c r="F789" s="97">
        <v>97.36</v>
      </c>
      <c r="G789" s="94">
        <v>40.1</v>
      </c>
      <c r="H789" s="97">
        <v>27.27</v>
      </c>
      <c r="I789" s="97">
        <v>31.7</v>
      </c>
      <c r="J789" s="97">
        <v>38.409999999999997</v>
      </c>
      <c r="K789" s="94">
        <v>16.309999999999999</v>
      </c>
      <c r="L789" s="94">
        <v>11.83</v>
      </c>
      <c r="M789" s="94">
        <v>15.51</v>
      </c>
      <c r="N789" s="97">
        <v>18.37</v>
      </c>
      <c r="O789" s="94">
        <v>3.46</v>
      </c>
      <c r="P789" s="94">
        <v>2.71</v>
      </c>
      <c r="Q789" s="94">
        <v>3.51</v>
      </c>
      <c r="R789" s="97">
        <v>4.1399999999999997</v>
      </c>
      <c r="W789" s="93"/>
    </row>
    <row r="790" spans="1:23" x14ac:dyDescent="0.2">
      <c r="A790" s="94"/>
      <c r="B790" s="94" t="s">
        <v>229</v>
      </c>
      <c r="C790" s="94">
        <v>86.15</v>
      </c>
      <c r="D790" s="97">
        <v>65.83</v>
      </c>
      <c r="E790" s="97">
        <v>84</v>
      </c>
      <c r="F790" s="97">
        <v>86.54</v>
      </c>
      <c r="G790" s="94">
        <v>37.75</v>
      </c>
      <c r="H790" s="97">
        <v>27.98</v>
      </c>
      <c r="I790" s="97">
        <v>34.78</v>
      </c>
      <c r="J790" s="97">
        <v>36.35</v>
      </c>
      <c r="K790" s="94">
        <v>13.21</v>
      </c>
      <c r="L790" s="94">
        <v>10.89</v>
      </c>
      <c r="M790" s="94">
        <v>13.41</v>
      </c>
      <c r="N790" s="97">
        <v>16.75</v>
      </c>
      <c r="O790" s="94">
        <v>2.86</v>
      </c>
      <c r="P790" s="94">
        <v>2.73</v>
      </c>
      <c r="Q790" s="94">
        <v>2.98</v>
      </c>
      <c r="R790" s="97">
        <v>3.17</v>
      </c>
      <c r="W790" s="93"/>
    </row>
    <row r="791" spans="1:23" x14ac:dyDescent="0.2">
      <c r="A791" s="94"/>
      <c r="B791" s="94" t="s">
        <v>230</v>
      </c>
      <c r="C791" s="94">
        <v>92.81</v>
      </c>
      <c r="D791" s="97">
        <v>74.34</v>
      </c>
      <c r="E791" s="97">
        <v>84.17</v>
      </c>
      <c r="F791" s="97">
        <v>85.72</v>
      </c>
      <c r="G791" s="94">
        <v>41.89</v>
      </c>
      <c r="H791" s="97">
        <v>32.549999999999997</v>
      </c>
      <c r="I791" s="97">
        <v>35.770000000000003</v>
      </c>
      <c r="J791" s="97">
        <v>35.67</v>
      </c>
      <c r="K791" s="94">
        <v>14.57</v>
      </c>
      <c r="L791" s="94">
        <v>13.31</v>
      </c>
      <c r="M791" s="94">
        <v>14.91</v>
      </c>
      <c r="N791" s="97">
        <v>15.8</v>
      </c>
      <c r="O791" s="94">
        <v>2.81</v>
      </c>
      <c r="P791" s="94">
        <v>2.15</v>
      </c>
      <c r="Q791" s="94">
        <v>3.15</v>
      </c>
      <c r="R791" s="97">
        <v>3.63</v>
      </c>
      <c r="W791" s="93"/>
    </row>
    <row r="792" spans="1:23" x14ac:dyDescent="0.2">
      <c r="A792" s="94"/>
      <c r="B792" s="94" t="s">
        <v>231</v>
      </c>
      <c r="C792" s="94">
        <v>98.16</v>
      </c>
      <c r="D792" s="97">
        <v>77.83</v>
      </c>
      <c r="E792" s="97">
        <v>78.75</v>
      </c>
      <c r="F792" s="97">
        <v>88.86</v>
      </c>
      <c r="G792" s="94">
        <v>43.08</v>
      </c>
      <c r="H792" s="97">
        <v>32.909999999999997</v>
      </c>
      <c r="I792" s="97">
        <v>35.94</v>
      </c>
      <c r="J792" s="97">
        <v>37.24</v>
      </c>
      <c r="K792" s="94">
        <v>15.39</v>
      </c>
      <c r="L792" s="94">
        <v>14.25</v>
      </c>
      <c r="M792" s="94">
        <v>13.55</v>
      </c>
      <c r="N792" s="97">
        <v>15.05</v>
      </c>
      <c r="O792" s="94">
        <v>3.39</v>
      </c>
      <c r="P792" s="94">
        <v>2.69</v>
      </c>
      <c r="Q792" s="94">
        <v>2.4700000000000002</v>
      </c>
      <c r="R792" s="97">
        <v>2.93</v>
      </c>
      <c r="W792" s="93"/>
    </row>
    <row r="793" spans="1:23" x14ac:dyDescent="0.2">
      <c r="A793" s="94"/>
      <c r="B793" s="94" t="s">
        <v>232</v>
      </c>
      <c r="C793" s="94">
        <v>89.95</v>
      </c>
      <c r="D793" s="97">
        <v>80.180000000000007</v>
      </c>
      <c r="E793" s="97">
        <v>82.48</v>
      </c>
      <c r="F793" s="97">
        <v>85.04</v>
      </c>
      <c r="G793" s="94">
        <v>39.81</v>
      </c>
      <c r="H793" s="97">
        <v>34.1</v>
      </c>
      <c r="I793" s="97">
        <v>36.74</v>
      </c>
      <c r="J793" s="97">
        <v>35.450000000000003</v>
      </c>
      <c r="K793" s="94">
        <v>13.58</v>
      </c>
      <c r="L793" s="94">
        <v>15.17</v>
      </c>
      <c r="M793" s="94">
        <v>14.06</v>
      </c>
      <c r="N793" s="97">
        <v>14.93</v>
      </c>
      <c r="O793" s="94">
        <v>2.71</v>
      </c>
      <c r="P793" s="94">
        <v>3.05</v>
      </c>
      <c r="Q793" s="94">
        <v>2.86</v>
      </c>
      <c r="R793" s="97">
        <v>3.44</v>
      </c>
      <c r="W793" s="93"/>
    </row>
    <row r="794" spans="1:23" x14ac:dyDescent="0.2">
      <c r="A794" s="94"/>
      <c r="B794" s="94" t="s">
        <v>233</v>
      </c>
      <c r="C794" s="94">
        <v>91.74</v>
      </c>
      <c r="D794" s="97">
        <v>85.31</v>
      </c>
      <c r="E794" s="97">
        <v>85.89</v>
      </c>
      <c r="F794" s="97">
        <v>90</v>
      </c>
      <c r="G794" s="94">
        <v>40.78</v>
      </c>
      <c r="H794" s="97">
        <v>35.380000000000003</v>
      </c>
      <c r="I794" s="97">
        <v>36.880000000000003</v>
      </c>
      <c r="J794" s="97">
        <v>37.869999999999997</v>
      </c>
      <c r="K794" s="94">
        <v>13.21</v>
      </c>
      <c r="L794" s="94">
        <v>15.44</v>
      </c>
      <c r="M794" s="94">
        <v>15.44</v>
      </c>
      <c r="N794" s="97">
        <v>14.88</v>
      </c>
      <c r="O794" s="94">
        <v>3.78</v>
      </c>
      <c r="P794" s="94">
        <v>3.56</v>
      </c>
      <c r="Q794" s="94">
        <v>3.29</v>
      </c>
      <c r="R794" s="97">
        <v>3.27</v>
      </c>
      <c r="W794" s="93"/>
    </row>
    <row r="795" spans="1:23" x14ac:dyDescent="0.2">
      <c r="A795" s="94"/>
      <c r="B795" s="94" t="s">
        <v>234</v>
      </c>
      <c r="C795" s="94">
        <v>85.52</v>
      </c>
      <c r="D795" s="97">
        <v>79.09</v>
      </c>
      <c r="E795" s="97">
        <v>80.88</v>
      </c>
      <c r="F795" s="97">
        <v>81.63</v>
      </c>
      <c r="G795" s="94">
        <v>38.6</v>
      </c>
      <c r="H795" s="97">
        <v>32.04</v>
      </c>
      <c r="I795" s="97">
        <v>36.74</v>
      </c>
      <c r="J795" s="97">
        <v>35.33</v>
      </c>
      <c r="K795" s="94">
        <v>12.12</v>
      </c>
      <c r="L795" s="94">
        <v>14.4</v>
      </c>
      <c r="M795" s="94">
        <v>14.25</v>
      </c>
      <c r="N795" s="97">
        <v>13.31</v>
      </c>
      <c r="O795" s="94">
        <v>3.63</v>
      </c>
      <c r="P795" s="94">
        <v>3.19</v>
      </c>
      <c r="Q795" s="94">
        <v>3.41</v>
      </c>
      <c r="R795" s="97">
        <v>3.44</v>
      </c>
      <c r="W795" s="93"/>
    </row>
    <row r="796" spans="1:23" x14ac:dyDescent="0.2">
      <c r="A796" s="94"/>
      <c r="B796" s="94" t="s">
        <v>235</v>
      </c>
      <c r="C796" s="94">
        <v>77.61</v>
      </c>
      <c r="D796" s="97">
        <v>79.760000000000005</v>
      </c>
      <c r="E796" s="97">
        <v>87.41</v>
      </c>
      <c r="F796" s="97"/>
      <c r="G796" s="94">
        <v>32.74</v>
      </c>
      <c r="H796" s="97">
        <v>34.24</v>
      </c>
      <c r="I796" s="97">
        <v>39.69</v>
      </c>
      <c r="J796" s="97"/>
      <c r="K796" s="94">
        <v>12.83</v>
      </c>
      <c r="L796" s="94">
        <v>14.42</v>
      </c>
      <c r="M796" s="94">
        <v>14.54</v>
      </c>
      <c r="N796" s="97"/>
      <c r="O796" s="94">
        <v>2.69</v>
      </c>
      <c r="P796" s="94">
        <v>2.95</v>
      </c>
      <c r="Q796" s="94">
        <v>2.86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1.04</v>
      </c>
      <c r="D801" s="97">
        <v>1.57</v>
      </c>
      <c r="E801" s="97">
        <v>1.31</v>
      </c>
      <c r="F801" s="97">
        <v>0.85</v>
      </c>
      <c r="G801" s="94">
        <v>14.18</v>
      </c>
      <c r="H801" s="97">
        <v>15.49</v>
      </c>
      <c r="I801" s="97">
        <v>13.12</v>
      </c>
      <c r="J801" s="97">
        <v>13.02</v>
      </c>
      <c r="K801" s="94">
        <v>0.53</v>
      </c>
      <c r="L801" s="94">
        <v>0.53</v>
      </c>
      <c r="M801" s="94">
        <v>0.44</v>
      </c>
      <c r="N801" s="97">
        <v>0.61</v>
      </c>
      <c r="O801" s="94">
        <v>12.17</v>
      </c>
      <c r="P801" s="94">
        <v>13.72</v>
      </c>
      <c r="Q801" s="94">
        <v>14.42</v>
      </c>
      <c r="R801" s="97">
        <v>14.47</v>
      </c>
    </row>
    <row r="802" spans="1:18" x14ac:dyDescent="0.2">
      <c r="A802" s="94"/>
      <c r="B802" s="94" t="s">
        <v>225</v>
      </c>
      <c r="C802" s="94">
        <v>0.63</v>
      </c>
      <c r="D802" s="97">
        <v>1.36</v>
      </c>
      <c r="E802" s="97">
        <v>1.43</v>
      </c>
      <c r="F802" s="97">
        <v>1.4</v>
      </c>
      <c r="G802" s="94">
        <v>15.2</v>
      </c>
      <c r="H802" s="97">
        <v>14.74</v>
      </c>
      <c r="I802" s="97">
        <v>12.05</v>
      </c>
      <c r="J802" s="97">
        <v>12.17</v>
      </c>
      <c r="K802" s="94">
        <v>0.36</v>
      </c>
      <c r="L802" s="94">
        <v>0.39</v>
      </c>
      <c r="M802" s="94">
        <v>0.39</v>
      </c>
      <c r="N802" s="97">
        <v>0.48</v>
      </c>
      <c r="O802" s="94">
        <v>12.97</v>
      </c>
      <c r="P802" s="94">
        <v>14.45</v>
      </c>
      <c r="Q802" s="94">
        <v>14.86</v>
      </c>
      <c r="R802" s="97">
        <v>14.88</v>
      </c>
    </row>
    <row r="803" spans="1:18" x14ac:dyDescent="0.2">
      <c r="A803" s="94"/>
      <c r="B803" s="94" t="s">
        <v>226</v>
      </c>
      <c r="C803" s="94">
        <v>0.61</v>
      </c>
      <c r="D803" s="97">
        <v>1.55</v>
      </c>
      <c r="E803" s="97">
        <v>1.33</v>
      </c>
      <c r="F803" s="97">
        <v>1.96</v>
      </c>
      <c r="G803" s="94">
        <v>17.23</v>
      </c>
      <c r="H803" s="97">
        <v>17.420000000000002</v>
      </c>
      <c r="I803" s="97">
        <v>15.61</v>
      </c>
      <c r="J803" s="97">
        <v>14.52</v>
      </c>
      <c r="K803" s="94">
        <v>0.53</v>
      </c>
      <c r="L803" s="94">
        <v>0.36</v>
      </c>
      <c r="M803" s="94">
        <v>0.53</v>
      </c>
      <c r="N803" s="97">
        <v>0.85</v>
      </c>
      <c r="O803" s="94">
        <v>14.52</v>
      </c>
      <c r="P803" s="94">
        <v>15.59</v>
      </c>
      <c r="Q803" s="94">
        <v>17.64</v>
      </c>
      <c r="R803" s="97">
        <v>19.12</v>
      </c>
    </row>
    <row r="804" spans="1:18" x14ac:dyDescent="0.2">
      <c r="A804" s="94"/>
      <c r="B804" s="94" t="s">
        <v>227</v>
      </c>
      <c r="C804" s="94">
        <v>0.75</v>
      </c>
      <c r="D804" s="97">
        <v>0.94</v>
      </c>
      <c r="E804" s="97">
        <v>1.1599999999999999</v>
      </c>
      <c r="F804" s="97">
        <v>1.79</v>
      </c>
      <c r="G804" s="94">
        <v>16.75</v>
      </c>
      <c r="H804" s="97">
        <v>13.31</v>
      </c>
      <c r="I804" s="97">
        <v>14.91</v>
      </c>
      <c r="J804" s="97">
        <v>16.09</v>
      </c>
      <c r="K804" s="94">
        <v>0.41</v>
      </c>
      <c r="L804" s="94">
        <v>0.27</v>
      </c>
      <c r="M804" s="94">
        <v>0.56000000000000005</v>
      </c>
      <c r="N804" s="97">
        <v>0.63</v>
      </c>
      <c r="O804" s="94">
        <v>14.21</v>
      </c>
      <c r="P804" s="94">
        <v>12.25</v>
      </c>
      <c r="Q804" s="94">
        <v>16.14</v>
      </c>
      <c r="R804" s="97">
        <v>16.989999999999998</v>
      </c>
    </row>
    <row r="805" spans="1:18" x14ac:dyDescent="0.2">
      <c r="A805" s="94"/>
      <c r="B805" s="94" t="s">
        <v>228</v>
      </c>
      <c r="C805" s="94">
        <v>0.75</v>
      </c>
      <c r="D805" s="97">
        <v>0.99</v>
      </c>
      <c r="E805" s="97">
        <v>1.1100000000000001</v>
      </c>
      <c r="F805" s="97">
        <v>1.26</v>
      </c>
      <c r="G805" s="94">
        <v>18.149999999999999</v>
      </c>
      <c r="H805" s="97">
        <v>13.41</v>
      </c>
      <c r="I805" s="97">
        <v>15.29</v>
      </c>
      <c r="J805" s="97">
        <v>17.28</v>
      </c>
      <c r="K805" s="94">
        <v>0.41</v>
      </c>
      <c r="L805" s="94">
        <v>0.44</v>
      </c>
      <c r="M805" s="94">
        <v>0.24</v>
      </c>
      <c r="N805" s="97">
        <v>0.94</v>
      </c>
      <c r="O805" s="94">
        <v>14.5</v>
      </c>
      <c r="P805" s="94">
        <v>12.1</v>
      </c>
      <c r="Q805" s="94">
        <v>20.010000000000002</v>
      </c>
      <c r="R805" s="97">
        <v>16.96</v>
      </c>
    </row>
    <row r="806" spans="1:18" x14ac:dyDescent="0.2">
      <c r="A806" s="94"/>
      <c r="B806" s="94" t="s">
        <v>229</v>
      </c>
      <c r="C806" s="94">
        <v>1.19</v>
      </c>
      <c r="D806" s="97">
        <v>0.9</v>
      </c>
      <c r="E806" s="97">
        <v>0.9</v>
      </c>
      <c r="F806" s="97">
        <v>1.1100000000000001</v>
      </c>
      <c r="G806" s="94">
        <v>16.96</v>
      </c>
      <c r="H806" s="97">
        <v>11.45</v>
      </c>
      <c r="I806" s="97">
        <v>13.46</v>
      </c>
      <c r="J806" s="97">
        <v>12.58</v>
      </c>
      <c r="K806" s="94">
        <v>0.7</v>
      </c>
      <c r="L806" s="94">
        <v>0.48</v>
      </c>
      <c r="M806" s="94">
        <v>0.39</v>
      </c>
      <c r="N806" s="97">
        <v>0.65</v>
      </c>
      <c r="O806" s="94">
        <v>13.48</v>
      </c>
      <c r="P806" s="94">
        <v>11.4</v>
      </c>
      <c r="Q806" s="94">
        <v>18.100000000000001</v>
      </c>
      <c r="R806" s="97">
        <v>15.92</v>
      </c>
    </row>
    <row r="807" spans="1:18" x14ac:dyDescent="0.2">
      <c r="A807" s="94"/>
      <c r="B807" s="94" t="s">
        <v>230</v>
      </c>
      <c r="C807" s="94">
        <v>1.0900000000000001</v>
      </c>
      <c r="D807" s="97">
        <v>1.1399999999999999</v>
      </c>
      <c r="E807" s="97">
        <v>1.31</v>
      </c>
      <c r="F807" s="97">
        <v>1.23</v>
      </c>
      <c r="G807" s="94">
        <v>16.43</v>
      </c>
      <c r="H807" s="97">
        <v>11.96</v>
      </c>
      <c r="I807" s="97">
        <v>13.5</v>
      </c>
      <c r="J807" s="97">
        <v>13.19</v>
      </c>
      <c r="K807" s="94">
        <v>0.41</v>
      </c>
      <c r="L807" s="94">
        <v>0.63</v>
      </c>
      <c r="M807" s="94">
        <v>0.46</v>
      </c>
      <c r="N807" s="97">
        <v>0.56000000000000005</v>
      </c>
      <c r="O807" s="94">
        <v>15.61</v>
      </c>
      <c r="P807" s="94">
        <v>12.61</v>
      </c>
      <c r="Q807" s="94">
        <v>15.08</v>
      </c>
      <c r="R807" s="97">
        <v>15.63</v>
      </c>
    </row>
    <row r="808" spans="1:18" x14ac:dyDescent="0.2">
      <c r="A808" s="94"/>
      <c r="B808" s="94" t="s">
        <v>231</v>
      </c>
      <c r="C808" s="94">
        <v>1.4</v>
      </c>
      <c r="D808" s="97">
        <v>0.99</v>
      </c>
      <c r="E808" s="97">
        <v>0.77</v>
      </c>
      <c r="F808" s="97">
        <v>1.1100000000000001</v>
      </c>
      <c r="G808" s="94">
        <v>16.82</v>
      </c>
      <c r="H808" s="97">
        <v>13.02</v>
      </c>
      <c r="I808" s="97">
        <v>11.91</v>
      </c>
      <c r="J808" s="97">
        <v>15.78</v>
      </c>
      <c r="K808" s="94">
        <v>0.46</v>
      </c>
      <c r="L808" s="94">
        <v>0.34</v>
      </c>
      <c r="M808" s="94">
        <v>0.46</v>
      </c>
      <c r="N808" s="97">
        <v>0.65</v>
      </c>
      <c r="O808" s="94">
        <v>17.62</v>
      </c>
      <c r="P808" s="94">
        <v>13.62</v>
      </c>
      <c r="Q808" s="94">
        <v>13.65</v>
      </c>
      <c r="R808" s="97">
        <v>16.09</v>
      </c>
    </row>
    <row r="809" spans="1:18" x14ac:dyDescent="0.2">
      <c r="A809" s="94"/>
      <c r="B809" s="94" t="s">
        <v>232</v>
      </c>
      <c r="C809" s="94">
        <v>1.19</v>
      </c>
      <c r="D809" s="97">
        <v>1.1399999999999999</v>
      </c>
      <c r="E809" s="97">
        <v>0.92</v>
      </c>
      <c r="F809" s="97">
        <v>1.23</v>
      </c>
      <c r="G809" s="94">
        <v>14.96</v>
      </c>
      <c r="H809" s="97">
        <v>12.58</v>
      </c>
      <c r="I809" s="97">
        <v>11.81</v>
      </c>
      <c r="J809" s="97">
        <v>14.4</v>
      </c>
      <c r="K809" s="94">
        <v>0.51</v>
      </c>
      <c r="L809" s="94">
        <v>0.34</v>
      </c>
      <c r="M809" s="94">
        <v>0.61</v>
      </c>
      <c r="N809" s="97">
        <v>0.61</v>
      </c>
      <c r="O809" s="94">
        <v>17.21</v>
      </c>
      <c r="P809" s="94">
        <v>13.79</v>
      </c>
      <c r="Q809" s="94">
        <v>15.49</v>
      </c>
      <c r="R809" s="97">
        <v>14.98</v>
      </c>
    </row>
    <row r="810" spans="1:18" x14ac:dyDescent="0.2">
      <c r="A810" s="94"/>
      <c r="B810" s="94" t="s">
        <v>233</v>
      </c>
      <c r="C810" s="94">
        <v>1.36</v>
      </c>
      <c r="D810" s="97">
        <v>1.0900000000000001</v>
      </c>
      <c r="E810" s="97">
        <v>0.92</v>
      </c>
      <c r="F810" s="97">
        <v>1.31</v>
      </c>
      <c r="G810" s="94">
        <v>16.41</v>
      </c>
      <c r="H810" s="97">
        <v>13.14</v>
      </c>
      <c r="I810" s="97">
        <v>13.04</v>
      </c>
      <c r="J810" s="97">
        <v>16.260000000000002</v>
      </c>
      <c r="K810" s="94">
        <v>0.57999999999999996</v>
      </c>
      <c r="L810" s="94">
        <v>0.7</v>
      </c>
      <c r="M810" s="94">
        <v>0.53</v>
      </c>
      <c r="N810" s="97">
        <v>0.68</v>
      </c>
      <c r="O810" s="94">
        <v>15.63</v>
      </c>
      <c r="P810" s="94">
        <v>16</v>
      </c>
      <c r="Q810" s="94">
        <v>15.78</v>
      </c>
      <c r="R810" s="97">
        <v>15.73</v>
      </c>
    </row>
    <row r="811" spans="1:18" x14ac:dyDescent="0.2">
      <c r="A811" s="94"/>
      <c r="B811" s="94" t="s">
        <v>234</v>
      </c>
      <c r="C811" s="94">
        <v>1.26</v>
      </c>
      <c r="D811" s="97">
        <v>0.85</v>
      </c>
      <c r="E811" s="97">
        <v>0.7</v>
      </c>
      <c r="F811" s="97">
        <v>1.26</v>
      </c>
      <c r="G811" s="94">
        <v>16.170000000000002</v>
      </c>
      <c r="H811" s="97">
        <v>14.47</v>
      </c>
      <c r="I811" s="97">
        <v>13.09</v>
      </c>
      <c r="J811" s="97">
        <v>14.28</v>
      </c>
      <c r="K811" s="94">
        <v>0.28999999999999998</v>
      </c>
      <c r="L811" s="94">
        <v>0.48</v>
      </c>
      <c r="M811" s="94">
        <v>0.53</v>
      </c>
      <c r="N811" s="97">
        <v>0.39</v>
      </c>
      <c r="O811" s="94">
        <v>13.46</v>
      </c>
      <c r="P811" s="94">
        <v>13.65</v>
      </c>
      <c r="Q811" s="94">
        <v>12.15</v>
      </c>
      <c r="R811" s="97">
        <v>13.62</v>
      </c>
    </row>
    <row r="812" spans="1:18" x14ac:dyDescent="0.2">
      <c r="A812" s="94"/>
      <c r="B812" s="94" t="s">
        <v>235</v>
      </c>
      <c r="C812" s="94">
        <v>1.1399999999999999</v>
      </c>
      <c r="D812" s="97">
        <v>1.04</v>
      </c>
      <c r="E812" s="97">
        <v>0.92</v>
      </c>
      <c r="F812" s="97"/>
      <c r="G812" s="94">
        <v>15.95</v>
      </c>
      <c r="H812" s="97">
        <v>12.85</v>
      </c>
      <c r="I812" s="97">
        <v>14.54</v>
      </c>
      <c r="J812" s="97"/>
      <c r="K812" s="94">
        <v>0.17</v>
      </c>
      <c r="L812" s="94">
        <v>0.57999999999999996</v>
      </c>
      <c r="M812" s="94">
        <v>0.41</v>
      </c>
      <c r="N812" s="97"/>
      <c r="O812" s="94">
        <v>12.1</v>
      </c>
      <c r="P812" s="94">
        <v>13.67</v>
      </c>
      <c r="Q812" s="94">
        <v>14.45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521</v>
      </c>
      <c r="C818" s="101">
        <v>2347413</v>
      </c>
      <c r="D818" s="101">
        <v>760086</v>
      </c>
      <c r="E818" s="101">
        <v>1722143</v>
      </c>
      <c r="F818" s="101">
        <v>493119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522</v>
      </c>
      <c r="C819" s="101">
        <v>2336049</v>
      </c>
      <c r="D819" s="101">
        <v>751177</v>
      </c>
      <c r="E819" s="101">
        <v>1717295</v>
      </c>
      <c r="F819" s="101">
        <v>487945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523</v>
      </c>
      <c r="C820" s="101">
        <v>2313904</v>
      </c>
      <c r="D820" s="101">
        <v>745737</v>
      </c>
      <c r="E820" s="101">
        <v>1712836</v>
      </c>
      <c r="F820" s="101">
        <v>445853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524</v>
      </c>
      <c r="C821" s="101">
        <v>2311022</v>
      </c>
      <c r="D821" s="101">
        <v>740799</v>
      </c>
      <c r="E821" s="101">
        <v>1713128</v>
      </c>
      <c r="F821" s="101">
        <v>445641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525</v>
      </c>
      <c r="C822" s="101">
        <v>2291811</v>
      </c>
      <c r="D822" s="101">
        <v>722899</v>
      </c>
      <c r="E822" s="101">
        <v>1709779</v>
      </c>
      <c r="F822" s="101">
        <v>446460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516</v>
      </c>
      <c r="C823" s="101">
        <v>2269133</v>
      </c>
      <c r="D823" s="101">
        <v>725271</v>
      </c>
      <c r="E823" s="101">
        <v>1692457</v>
      </c>
      <c r="F823" s="101">
        <v>452371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526</v>
      </c>
      <c r="C824" s="101">
        <v>2207046</v>
      </c>
      <c r="D824" s="101">
        <v>724865</v>
      </c>
      <c r="E824" s="101">
        <v>1636085</v>
      </c>
      <c r="F824" s="101">
        <v>455050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527</v>
      </c>
      <c r="C825" s="101">
        <v>2216030</v>
      </c>
      <c r="D825" s="101">
        <v>727256</v>
      </c>
      <c r="E825" s="101">
        <v>1642421</v>
      </c>
      <c r="F825" s="101">
        <v>461775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528</v>
      </c>
      <c r="C826" s="101">
        <v>2214436</v>
      </c>
      <c r="D826" s="101">
        <v>725295</v>
      </c>
      <c r="E826" s="101">
        <v>1637768</v>
      </c>
      <c r="F826" s="101">
        <v>458785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517</v>
      </c>
      <c r="C827" s="101">
        <v>2194857</v>
      </c>
      <c r="D827" s="101">
        <v>727530</v>
      </c>
      <c r="E827" s="101">
        <v>1613580</v>
      </c>
      <c r="F827" s="101">
        <v>461526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529</v>
      </c>
      <c r="C828" s="101">
        <v>2198879</v>
      </c>
      <c r="D828" s="101">
        <v>725031</v>
      </c>
      <c r="E828" s="101">
        <v>1618476</v>
      </c>
      <c r="F828" s="101">
        <v>465117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530</v>
      </c>
      <c r="C829" s="101">
        <v>2196695</v>
      </c>
      <c r="D829" s="101">
        <v>723104</v>
      </c>
      <c r="E829" s="101">
        <v>1616991</v>
      </c>
      <c r="F829" s="101">
        <v>466196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531</v>
      </c>
      <c r="C830" s="101">
        <v>2204832</v>
      </c>
      <c r="D830" s="101">
        <v>728174</v>
      </c>
      <c r="E830" s="101">
        <v>1619563</v>
      </c>
      <c r="F830" s="101">
        <v>475062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4627950</v>
      </c>
      <c r="D836" s="101">
        <v>1786633</v>
      </c>
      <c r="E836" s="101">
        <v>2121045</v>
      </c>
      <c r="F836" s="101">
        <v>605336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4567704</v>
      </c>
      <c r="D837" s="101">
        <v>1762460</v>
      </c>
      <c r="E837" s="101">
        <v>2115743</v>
      </c>
      <c r="F837" s="101">
        <v>598544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4490190</v>
      </c>
      <c r="D838" s="101">
        <v>1765300</v>
      </c>
      <c r="E838" s="101">
        <v>2094836</v>
      </c>
      <c r="F838" s="101">
        <v>528788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4511439</v>
      </c>
      <c r="D839" s="101">
        <v>1780395</v>
      </c>
      <c r="E839" s="101">
        <v>2095907</v>
      </c>
      <c r="F839" s="101">
        <v>530218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4495495</v>
      </c>
      <c r="D840" s="101">
        <v>1764058</v>
      </c>
      <c r="E840" s="101">
        <v>2093214</v>
      </c>
      <c r="F840" s="101">
        <v>533537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4486097</v>
      </c>
      <c r="D841" s="101">
        <v>1789307</v>
      </c>
      <c r="E841" s="101">
        <v>2082047</v>
      </c>
      <c r="F841" s="101">
        <v>543911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4547500</v>
      </c>
      <c r="D842" s="101">
        <v>1823188</v>
      </c>
      <c r="E842" s="101">
        <v>2098649</v>
      </c>
      <c r="F842" s="101">
        <v>549191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4594329</v>
      </c>
      <c r="D843" s="101">
        <v>1835954</v>
      </c>
      <c r="E843" s="101">
        <v>2117053</v>
      </c>
      <c r="F843" s="101">
        <v>560784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4587668</v>
      </c>
      <c r="D844" s="101">
        <v>1834014</v>
      </c>
      <c r="E844" s="101">
        <v>2106041</v>
      </c>
      <c r="F844" s="101">
        <v>556815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4606830</v>
      </c>
      <c r="D845" s="101">
        <v>1858836</v>
      </c>
      <c r="E845" s="101">
        <v>2089443</v>
      </c>
      <c r="F845" s="101">
        <v>560510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4550578</v>
      </c>
      <c r="D846" s="101">
        <v>1816630</v>
      </c>
      <c r="E846" s="101">
        <v>2097500</v>
      </c>
      <c r="F846" s="101">
        <v>560321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4530687</v>
      </c>
      <c r="D847" s="101">
        <v>1816451</v>
      </c>
      <c r="E847" s="101">
        <v>2096399</v>
      </c>
      <c r="F847" s="101">
        <v>562153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4552000</v>
      </c>
      <c r="D848" s="101">
        <v>1817963</v>
      </c>
      <c r="E848" s="101">
        <v>2103346</v>
      </c>
      <c r="F848" s="101">
        <v>575029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40600871653</v>
      </c>
      <c r="D854" s="102">
        <v>25111022491</v>
      </c>
      <c r="E854" s="102">
        <v>2600000409</v>
      </c>
      <c r="F854" s="102">
        <v>3369458690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40631551949</v>
      </c>
      <c r="D855" s="102">
        <v>24692811198</v>
      </c>
      <c r="E855" s="102">
        <v>2555487219</v>
      </c>
      <c r="F855" s="102">
        <v>3490171336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40071360968</v>
      </c>
      <c r="D856" s="102">
        <v>24561044082</v>
      </c>
      <c r="E856" s="102">
        <v>2438754778</v>
      </c>
      <c r="F856" s="102">
        <v>3238106978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40302524925</v>
      </c>
      <c r="D857" s="102">
        <v>24458251069</v>
      </c>
      <c r="E857" s="102">
        <v>2534672860</v>
      </c>
      <c r="F857" s="102">
        <v>3148336884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40008952004</v>
      </c>
      <c r="D858" s="102">
        <v>24167254735</v>
      </c>
      <c r="E858" s="102">
        <v>2499111969</v>
      </c>
      <c r="F858" s="102">
        <v>3145897842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40666192400</v>
      </c>
      <c r="D859" s="102">
        <v>24539073131</v>
      </c>
      <c r="E859" s="102">
        <v>2577011751</v>
      </c>
      <c r="F859" s="102">
        <v>3231471144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40470243583</v>
      </c>
      <c r="D860" s="102">
        <v>24487695573</v>
      </c>
      <c r="E860" s="102">
        <v>2440074084</v>
      </c>
      <c r="F860" s="102">
        <v>3168365206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41347008827</v>
      </c>
      <c r="D861" s="102">
        <v>25136454664</v>
      </c>
      <c r="E861" s="102">
        <v>2478416717</v>
      </c>
      <c r="F861" s="102">
        <v>3334491381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41454550179</v>
      </c>
      <c r="D862" s="102">
        <v>25424340057</v>
      </c>
      <c r="E862" s="102">
        <v>2222082942</v>
      </c>
      <c r="F862" s="102">
        <v>3347701545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41239312614</v>
      </c>
      <c r="D863" s="102">
        <v>25129408555</v>
      </c>
      <c r="E863" s="102">
        <v>2337847909</v>
      </c>
      <c r="F863" s="102">
        <v>3332250726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40768747007</v>
      </c>
      <c r="D864" s="102">
        <v>24680857984</v>
      </c>
      <c r="E864" s="102">
        <v>2377744552</v>
      </c>
      <c r="F864" s="102">
        <v>3357325360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40860957676</v>
      </c>
      <c r="D865" s="102">
        <v>24539267438</v>
      </c>
      <c r="E865" s="102">
        <v>2703085256</v>
      </c>
      <c r="F865" s="102">
        <v>3380483886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41610533403</v>
      </c>
      <c r="D866" s="102">
        <v>24991699037</v>
      </c>
      <c r="E866" s="102">
        <v>2916550091</v>
      </c>
      <c r="F866" s="102">
        <v>3454416510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8773</v>
      </c>
      <c r="D872" s="102">
        <v>14055</v>
      </c>
      <c r="E872" s="102">
        <v>1226</v>
      </c>
      <c r="F872" s="102">
        <v>5566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8895</v>
      </c>
      <c r="D873" s="102">
        <v>14010</v>
      </c>
      <c r="E873" s="102">
        <v>1208</v>
      </c>
      <c r="F873" s="102">
        <v>5831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8924</v>
      </c>
      <c r="D874" s="102">
        <v>13913</v>
      </c>
      <c r="E874" s="102">
        <v>1164</v>
      </c>
      <c r="F874" s="102">
        <v>6124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8933</v>
      </c>
      <c r="D875" s="102">
        <v>13738</v>
      </c>
      <c r="E875" s="102">
        <v>1209</v>
      </c>
      <c r="F875" s="102">
        <v>5938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8900</v>
      </c>
      <c r="D876" s="102">
        <v>13700</v>
      </c>
      <c r="E876" s="102">
        <v>1194</v>
      </c>
      <c r="F876" s="102">
        <v>5896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9065</v>
      </c>
      <c r="D877" s="102">
        <v>13714</v>
      </c>
      <c r="E877" s="102">
        <v>1238</v>
      </c>
      <c r="F877" s="102">
        <v>5941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8899</v>
      </c>
      <c r="D878" s="102">
        <v>13431</v>
      </c>
      <c r="E878" s="102">
        <v>1163</v>
      </c>
      <c r="F878" s="102">
        <v>5769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9000</v>
      </c>
      <c r="D879" s="102">
        <v>13691</v>
      </c>
      <c r="E879" s="102">
        <v>1171</v>
      </c>
      <c r="F879" s="102">
        <v>5946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9036</v>
      </c>
      <c r="D880" s="102">
        <v>13863</v>
      </c>
      <c r="E880" s="102">
        <v>1055</v>
      </c>
      <c r="F880" s="102">
        <v>6012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8952</v>
      </c>
      <c r="D881" s="102">
        <v>13519</v>
      </c>
      <c r="E881" s="102">
        <v>1119</v>
      </c>
      <c r="F881" s="102">
        <v>5945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8959</v>
      </c>
      <c r="D882" s="102">
        <v>13586</v>
      </c>
      <c r="E882" s="102">
        <v>1134</v>
      </c>
      <c r="F882" s="102">
        <v>5992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9019</v>
      </c>
      <c r="D883" s="102">
        <v>13509</v>
      </c>
      <c r="E883" s="102">
        <v>1289</v>
      </c>
      <c r="F883" s="102">
        <v>6013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9141</v>
      </c>
      <c r="D884" s="102">
        <v>13747</v>
      </c>
      <c r="E884" s="102">
        <v>1387</v>
      </c>
      <c r="F884" s="102">
        <v>6007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9.9000000000000008E-3</v>
      </c>
      <c r="D890" s="103">
        <v>6.3E-3</v>
      </c>
      <c r="E890" s="103">
        <v>4.5999999999999999E-3</v>
      </c>
      <c r="F890" s="103">
        <v>1.1999999999999999E-3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1.04E-2</v>
      </c>
      <c r="D891" s="103">
        <v>6.3E-3</v>
      </c>
      <c r="E891" s="103">
        <v>5.0000000000000001E-3</v>
      </c>
      <c r="F891" s="103">
        <v>1.1999999999999999E-3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1.49E-2</v>
      </c>
      <c r="D892" s="103">
        <v>6.3E-3</v>
      </c>
      <c r="E892" s="103">
        <v>1.1299999999999999E-2</v>
      </c>
      <c r="F892" s="103">
        <v>1.1999999999999999E-3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9.9000000000000008E-3</v>
      </c>
      <c r="D893" s="103">
        <v>6.4000000000000003E-3</v>
      </c>
      <c r="E893" s="103">
        <v>4.3E-3</v>
      </c>
      <c r="F893" s="103">
        <v>1.1000000000000001E-3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9.4999999999999998E-3</v>
      </c>
      <c r="D894" s="103">
        <v>6.1999999999999998E-3</v>
      </c>
      <c r="E894" s="103">
        <v>4.1000000000000003E-3</v>
      </c>
      <c r="F894" s="103">
        <v>1.1999999999999999E-3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9.9000000000000008E-3</v>
      </c>
      <c r="D895" s="103">
        <v>6.6E-3</v>
      </c>
      <c r="E895" s="103">
        <v>4.1999999999999997E-3</v>
      </c>
      <c r="F895" s="103">
        <v>1.4E-3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9.4000000000000004E-3</v>
      </c>
      <c r="D896" s="103">
        <v>6.3E-3</v>
      </c>
      <c r="E896" s="103">
        <v>3.8E-3</v>
      </c>
      <c r="F896" s="103">
        <v>1.4E-3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9.5999999999999992E-3</v>
      </c>
      <c r="D897" s="103">
        <v>6.4000000000000003E-3</v>
      </c>
      <c r="E897" s="103">
        <v>3.8999999999999998E-3</v>
      </c>
      <c r="F897" s="103">
        <v>1.4E-3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8.3000000000000001E-3</v>
      </c>
      <c r="D898" s="103">
        <v>6.4999999999999997E-3</v>
      </c>
      <c r="E898" s="103">
        <v>2.2000000000000001E-3</v>
      </c>
      <c r="F898" s="103">
        <v>1.5E-3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9.4999999999999998E-3</v>
      </c>
      <c r="D899" s="103">
        <v>6.4999999999999997E-3</v>
      </c>
      <c r="E899" s="103">
        <v>3.5999999999999999E-3</v>
      </c>
      <c r="F899" s="103">
        <v>1.5E-3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1.0200000000000001E-2</v>
      </c>
      <c r="D900" s="103">
        <v>6.4000000000000003E-3</v>
      </c>
      <c r="E900" s="103">
        <v>4.7000000000000002E-3</v>
      </c>
      <c r="F900" s="103">
        <v>1.5E-3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9.4999999999999998E-3</v>
      </c>
      <c r="D901" s="103">
        <v>6.4999999999999997E-3</v>
      </c>
      <c r="E901" s="103">
        <v>3.8E-3</v>
      </c>
      <c r="F901" s="103">
        <v>1.5E-3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9.5999999999999992E-3</v>
      </c>
      <c r="D902" s="103">
        <v>6.4000000000000003E-3</v>
      </c>
      <c r="E902" s="103">
        <v>3.8999999999999998E-3</v>
      </c>
      <c r="F902" s="103">
        <v>1.6000000000000001E-3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5.7999999999999996E-3</v>
      </c>
      <c r="D908" s="103">
        <v>4.8999999999999998E-3</v>
      </c>
      <c r="E908" s="103">
        <v>1.6999999999999999E-3</v>
      </c>
      <c r="F908" s="103">
        <v>1.1999999999999999E-3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5.4999999999999997E-3</v>
      </c>
      <c r="D909" s="103">
        <v>4.5999999999999999E-3</v>
      </c>
      <c r="E909" s="103">
        <v>1.1999999999999999E-3</v>
      </c>
      <c r="F909" s="103">
        <v>1.1999999999999999E-3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5.4000000000000003E-3</v>
      </c>
      <c r="D910" s="103">
        <v>4.5999999999999999E-3</v>
      </c>
      <c r="E910" s="103">
        <v>8.9999999999999998E-4</v>
      </c>
      <c r="F910" s="103">
        <v>1.1999999999999999E-3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0.01</v>
      </c>
      <c r="D911" s="103">
        <v>4.5999999999999999E-3</v>
      </c>
      <c r="E911" s="103">
        <v>7.4000000000000003E-3</v>
      </c>
      <c r="F911" s="103">
        <v>8.9999999999999998E-4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5.1999999999999998E-3</v>
      </c>
      <c r="D912" s="103">
        <v>4.5999999999999999E-3</v>
      </c>
      <c r="E912" s="103">
        <v>8.9999999999999998E-4</v>
      </c>
      <c r="F912" s="103">
        <v>1E-3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5.1000000000000004E-3</v>
      </c>
      <c r="D913" s="103">
        <v>4.5999999999999999E-3</v>
      </c>
      <c r="E913" s="103">
        <v>5.9999999999999995E-4</v>
      </c>
      <c r="F913" s="103">
        <v>1.1999999999999999E-3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5.4999999999999997E-3</v>
      </c>
      <c r="D914" s="103">
        <v>5.0000000000000001E-3</v>
      </c>
      <c r="E914" s="103">
        <v>6.9999999999999999E-4</v>
      </c>
      <c r="F914" s="103">
        <v>1.1999999999999999E-3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5.5999999999999999E-3</v>
      </c>
      <c r="D915" s="103">
        <v>4.7999999999999996E-3</v>
      </c>
      <c r="E915" s="103">
        <v>1E-3</v>
      </c>
      <c r="F915" s="103">
        <v>1.2999999999999999E-3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5.4999999999999997E-3</v>
      </c>
      <c r="D916" s="103">
        <v>5.0000000000000001E-3</v>
      </c>
      <c r="E916" s="103">
        <v>5.9999999999999995E-4</v>
      </c>
      <c r="F916" s="103">
        <v>1.4E-3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5.5999999999999999E-3</v>
      </c>
      <c r="D917" s="103">
        <v>5.1000000000000004E-3</v>
      </c>
      <c r="E917" s="103">
        <v>5.9999999999999995E-4</v>
      </c>
      <c r="F917" s="103">
        <v>1.2999999999999999E-3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6.0000000000000001E-3</v>
      </c>
      <c r="D918" s="103">
        <v>5.0000000000000001E-3</v>
      </c>
      <c r="E918" s="103">
        <v>1E-3</v>
      </c>
      <c r="F918" s="103">
        <v>1.6000000000000001E-3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5.5999999999999999E-3</v>
      </c>
      <c r="D919" s="103">
        <v>4.8999999999999998E-3</v>
      </c>
      <c r="E919" s="103">
        <v>5.9999999999999995E-4</v>
      </c>
      <c r="F919" s="103">
        <v>1.6000000000000001E-3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6.6E-3</v>
      </c>
      <c r="D920" s="103">
        <v>5.5999999999999999E-3</v>
      </c>
      <c r="E920" s="103">
        <v>1.9E-3</v>
      </c>
      <c r="F920" s="103">
        <v>1.6000000000000001E-3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6.8999999999999999E-3</v>
      </c>
      <c r="D926" s="103">
        <v>4.7999999999999996E-3</v>
      </c>
      <c r="E926" s="103">
        <v>2.5999999999999999E-3</v>
      </c>
      <c r="F926" s="103">
        <v>1.2999999999999999E-3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7.3000000000000001E-3</v>
      </c>
      <c r="D927" s="103">
        <v>5.3E-3</v>
      </c>
      <c r="E927" s="103">
        <v>3.0000000000000001E-3</v>
      </c>
      <c r="F927" s="103">
        <v>1.2999999999999999E-3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6.7000000000000002E-3</v>
      </c>
      <c r="D928" s="103">
        <v>4.8999999999999998E-3</v>
      </c>
      <c r="E928" s="103">
        <v>2.2000000000000001E-3</v>
      </c>
      <c r="F928" s="103">
        <v>1.1999999999999999E-3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6.7000000000000002E-3</v>
      </c>
      <c r="D929" s="103">
        <v>4.8999999999999998E-3</v>
      </c>
      <c r="E929" s="103">
        <v>2.2000000000000001E-3</v>
      </c>
      <c r="F929" s="103">
        <v>1.1999999999999999E-3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1.0999999999999999E-2</v>
      </c>
      <c r="D930" s="103">
        <v>4.0000000000000001E-3</v>
      </c>
      <c r="E930" s="103">
        <v>8.6999999999999994E-3</v>
      </c>
      <c r="F930" s="103">
        <v>1.1000000000000001E-3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5.4000000000000003E-3</v>
      </c>
      <c r="D931" s="103">
        <v>3.8999999999999998E-3</v>
      </c>
      <c r="E931" s="103">
        <v>1.9E-3</v>
      </c>
      <c r="F931" s="103">
        <v>1.1000000000000001E-3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5.5999999999999999E-3</v>
      </c>
      <c r="D932" s="103">
        <v>4.0000000000000001E-3</v>
      </c>
      <c r="E932" s="103">
        <v>1.9E-3</v>
      </c>
      <c r="F932" s="103">
        <v>1.1999999999999999E-3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5.7999999999999996E-3</v>
      </c>
      <c r="D933" s="103">
        <v>4.1999999999999997E-3</v>
      </c>
      <c r="E933" s="103">
        <v>2E-3</v>
      </c>
      <c r="F933" s="103">
        <v>1.2999999999999999E-3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5.1999999999999998E-3</v>
      </c>
      <c r="D934" s="103">
        <v>4.1000000000000003E-3</v>
      </c>
      <c r="E934" s="103">
        <v>1.1999999999999999E-3</v>
      </c>
      <c r="F934" s="103">
        <v>1.1999999999999999E-3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5.7999999999999996E-3</v>
      </c>
      <c r="D935" s="103">
        <v>4.1000000000000003E-3</v>
      </c>
      <c r="E935" s="103">
        <v>1.9E-3</v>
      </c>
      <c r="F935" s="103">
        <v>1.2999999999999999E-3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5.8999999999999999E-3</v>
      </c>
      <c r="D936" s="103">
        <v>4.3E-3</v>
      </c>
      <c r="E936" s="103">
        <v>1.9E-3</v>
      </c>
      <c r="F936" s="103">
        <v>1.4E-3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6.1000000000000004E-3</v>
      </c>
      <c r="D937" s="103">
        <v>4.4000000000000003E-3</v>
      </c>
      <c r="E937" s="103">
        <v>1.9E-3</v>
      </c>
      <c r="F937" s="103">
        <v>1.4E-3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6.1000000000000004E-3</v>
      </c>
      <c r="D938" s="103">
        <v>4.3E-3</v>
      </c>
      <c r="E938" s="103">
        <v>2E-3</v>
      </c>
      <c r="F938" s="103">
        <v>1.5E-3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3.5999999999999999E-3</v>
      </c>
      <c r="D944" s="103">
        <v>2.8999999999999998E-3</v>
      </c>
      <c r="E944" s="103">
        <v>6.9999999999999999E-4</v>
      </c>
      <c r="F944" s="103">
        <v>8.9999999999999998E-4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3.5999999999999999E-3</v>
      </c>
      <c r="D945" s="103">
        <v>3.0000000000000001E-3</v>
      </c>
      <c r="E945" s="103">
        <v>6.9999999999999999E-4</v>
      </c>
      <c r="F945" s="103">
        <v>8.9999999999999998E-4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4.0000000000000001E-3</v>
      </c>
      <c r="D946" s="103">
        <v>3.3E-3</v>
      </c>
      <c r="E946" s="103">
        <v>1.4E-3</v>
      </c>
      <c r="F946" s="103">
        <v>8.9999999999999998E-4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3.7000000000000002E-3</v>
      </c>
      <c r="D947" s="103">
        <v>3.0000000000000001E-3</v>
      </c>
      <c r="E947" s="103">
        <v>6.9999999999999999E-4</v>
      </c>
      <c r="F947" s="103">
        <v>1E-3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3.3999999999999998E-3</v>
      </c>
      <c r="D948" s="103">
        <v>2.8E-3</v>
      </c>
      <c r="E948" s="103">
        <v>5.0000000000000001E-4</v>
      </c>
      <c r="F948" s="103">
        <v>1E-3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8.3999999999999995E-3</v>
      </c>
      <c r="D949" s="103">
        <v>2.8E-3</v>
      </c>
      <c r="E949" s="103">
        <v>7.0000000000000001E-3</v>
      </c>
      <c r="F949" s="103">
        <v>8.0000000000000004E-4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3.3E-3</v>
      </c>
      <c r="D950" s="103">
        <v>2.8E-3</v>
      </c>
      <c r="E950" s="103">
        <v>5.0000000000000001E-4</v>
      </c>
      <c r="F950" s="103">
        <v>8.9999999999999998E-4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3.5000000000000001E-3</v>
      </c>
      <c r="D951" s="103">
        <v>3.2000000000000002E-3</v>
      </c>
      <c r="E951" s="103">
        <v>4.0000000000000002E-4</v>
      </c>
      <c r="F951" s="103">
        <v>1E-3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3.8999999999999998E-3</v>
      </c>
      <c r="D952" s="103">
        <v>3.3E-3</v>
      </c>
      <c r="E952" s="103">
        <v>5.0000000000000001E-4</v>
      </c>
      <c r="F952" s="103">
        <v>1.1000000000000001E-3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3.5999999999999999E-3</v>
      </c>
      <c r="D953" s="103">
        <v>3.0000000000000001E-3</v>
      </c>
      <c r="E953" s="103">
        <v>5.0000000000000001E-4</v>
      </c>
      <c r="F953" s="103">
        <v>1.1000000000000001E-3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3.7000000000000002E-3</v>
      </c>
      <c r="D954" s="103">
        <v>3.2000000000000002E-3</v>
      </c>
      <c r="E954" s="103">
        <v>4.0000000000000002E-4</v>
      </c>
      <c r="F954" s="103">
        <v>1.1000000000000001E-3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3.8E-3</v>
      </c>
      <c r="D955" s="103">
        <v>3.0999999999999999E-3</v>
      </c>
      <c r="E955" s="103">
        <v>5.0000000000000001E-4</v>
      </c>
      <c r="F955" s="103">
        <v>1.2999999999999999E-3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3.8E-3</v>
      </c>
      <c r="D956" s="103">
        <v>3.0999999999999999E-3</v>
      </c>
      <c r="E956" s="103">
        <v>5.0000000000000001E-4</v>
      </c>
      <c r="F956" s="103">
        <v>1.2999999999999999E-3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0.20949999999999999</v>
      </c>
      <c r="D962" s="103">
        <v>0.13639999999999999</v>
      </c>
      <c r="E962" s="103">
        <v>5.9900000000000002E-2</v>
      </c>
      <c r="F962" s="103">
        <v>6.6299999999999998E-2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0.20380000000000001</v>
      </c>
      <c r="D963" s="103">
        <v>0.12870000000000001</v>
      </c>
      <c r="E963" s="103">
        <v>6.25E-2</v>
      </c>
      <c r="F963" s="103">
        <v>6.2E-2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0.1938</v>
      </c>
      <c r="D964" s="103">
        <v>0.12570000000000001</v>
      </c>
      <c r="E964" s="103">
        <v>5.5E-2</v>
      </c>
      <c r="F964" s="103">
        <v>5.8000000000000003E-2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0.1948</v>
      </c>
      <c r="D965" s="103">
        <v>0.12529999999999999</v>
      </c>
      <c r="E965" s="103">
        <v>5.7500000000000002E-2</v>
      </c>
      <c r="F965" s="103">
        <v>5.6300000000000003E-2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0.189</v>
      </c>
      <c r="D966" s="103">
        <v>0.1236</v>
      </c>
      <c r="E966" s="103">
        <v>5.3400000000000003E-2</v>
      </c>
      <c r="F966" s="103">
        <v>5.5599999999999997E-2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0.1905</v>
      </c>
      <c r="D967" s="103">
        <v>0.12520000000000001</v>
      </c>
      <c r="E967" s="103">
        <v>5.3600000000000002E-2</v>
      </c>
      <c r="F967" s="103">
        <v>5.5899999999999998E-2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0.19520000000000001</v>
      </c>
      <c r="D968" s="103">
        <v>0.1249</v>
      </c>
      <c r="E968" s="103">
        <v>6.0299999999999999E-2</v>
      </c>
      <c r="F968" s="103">
        <v>5.57E-2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0.1953</v>
      </c>
      <c r="D969" s="103">
        <v>0.12620000000000001</v>
      </c>
      <c r="E969" s="103">
        <v>5.8599999999999999E-2</v>
      </c>
      <c r="F969" s="103">
        <v>5.6099999999999997E-2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0.18779999999999999</v>
      </c>
      <c r="D970" s="103">
        <v>0.12479999999999999</v>
      </c>
      <c r="E970" s="103">
        <v>5.1299999999999998E-2</v>
      </c>
      <c r="F970" s="103">
        <v>5.4399999999999997E-2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0.18959999999999999</v>
      </c>
      <c r="D971" s="103">
        <v>0.1263</v>
      </c>
      <c r="E971" s="103">
        <v>5.1200000000000002E-2</v>
      </c>
      <c r="F971" s="103">
        <v>5.4699999999999999E-2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0.1925</v>
      </c>
      <c r="D972" s="103">
        <v>0.128</v>
      </c>
      <c r="E972" s="103">
        <v>5.28E-2</v>
      </c>
      <c r="F972" s="103">
        <v>5.4600000000000003E-2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0.1913</v>
      </c>
      <c r="D973" s="103">
        <v>0.12759999999999999</v>
      </c>
      <c r="E973" s="103">
        <v>5.1999999999999998E-2</v>
      </c>
      <c r="F973" s="103">
        <v>5.3800000000000001E-2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0.19259999999999999</v>
      </c>
      <c r="D974" s="103">
        <v>0.12970000000000001</v>
      </c>
      <c r="E974" s="103">
        <v>5.04E-2</v>
      </c>
      <c r="F974" s="103">
        <v>5.5300000000000002E-2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0.76429999999999987</v>
      </c>
      <c r="D980" s="103">
        <f t="shared" si="34"/>
        <v>0.84470000000000001</v>
      </c>
      <c r="E980" s="103">
        <f t="shared" si="34"/>
        <v>0.93049999999999988</v>
      </c>
      <c r="F980" s="103">
        <f t="shared" si="34"/>
        <v>0.92910000000000004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0.76940000000000008</v>
      </c>
      <c r="D981" s="103">
        <f t="shared" si="34"/>
        <v>0.85209999999999997</v>
      </c>
      <c r="E981" s="103">
        <f t="shared" si="34"/>
        <v>0.92759999999999998</v>
      </c>
      <c r="F981" s="103">
        <f t="shared" si="34"/>
        <v>0.93340000000000001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0.7752</v>
      </c>
      <c r="D982" s="103">
        <f t="shared" si="34"/>
        <v>0.85519999999999996</v>
      </c>
      <c r="E982" s="103">
        <f t="shared" si="34"/>
        <v>0.92920000000000003</v>
      </c>
      <c r="F982" s="103">
        <f t="shared" si="34"/>
        <v>0.9375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0.77489999999999992</v>
      </c>
      <c r="D983" s="103">
        <f t="shared" si="34"/>
        <v>0.85580000000000001</v>
      </c>
      <c r="E983" s="103">
        <f t="shared" si="34"/>
        <v>0.92790000000000006</v>
      </c>
      <c r="F983" s="103">
        <f t="shared" si="34"/>
        <v>0.9395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0.78190000000000004</v>
      </c>
      <c r="D984" s="103">
        <f t="shared" si="34"/>
        <v>0.8587999999999999</v>
      </c>
      <c r="E984" s="103">
        <f t="shared" si="34"/>
        <v>0.93240000000000001</v>
      </c>
      <c r="F984" s="103">
        <f t="shared" si="34"/>
        <v>0.94010000000000005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0.78070000000000006</v>
      </c>
      <c r="D985" s="103">
        <f t="shared" si="34"/>
        <v>0.85689999999999988</v>
      </c>
      <c r="E985" s="103">
        <f t="shared" si="34"/>
        <v>0.93269999999999997</v>
      </c>
      <c r="F985" s="103">
        <f t="shared" si="34"/>
        <v>0.9396000000000001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0.78100000000000003</v>
      </c>
      <c r="D986" s="103">
        <f t="shared" si="34"/>
        <v>0.85699999999999998</v>
      </c>
      <c r="E986" s="103">
        <f t="shared" si="34"/>
        <v>0.93279999999999996</v>
      </c>
      <c r="F986" s="103">
        <f t="shared" si="34"/>
        <v>0.9396000000000001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0.78019999999999989</v>
      </c>
      <c r="D987" s="103">
        <f t="shared" si="34"/>
        <v>0.85520000000000007</v>
      </c>
      <c r="E987" s="103">
        <f t="shared" si="34"/>
        <v>0.93410000000000004</v>
      </c>
      <c r="F987" s="103">
        <f t="shared" si="34"/>
        <v>0.93890000000000007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0.78930000000000011</v>
      </c>
      <c r="D988" s="103">
        <f t="shared" si="34"/>
        <v>0.85630000000000006</v>
      </c>
      <c r="E988" s="103">
        <f t="shared" si="34"/>
        <v>0.94420000000000004</v>
      </c>
      <c r="F988" s="103">
        <f t="shared" si="34"/>
        <v>0.94040000000000012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0.78589999999999993</v>
      </c>
      <c r="D989" s="103">
        <f t="shared" si="34"/>
        <v>0.85500000000000009</v>
      </c>
      <c r="E989" s="103">
        <f t="shared" si="34"/>
        <v>0.94219999999999993</v>
      </c>
      <c r="F989" s="103">
        <f t="shared" si="34"/>
        <v>0.94010000000000016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0.78169999999999995</v>
      </c>
      <c r="D990" s="103">
        <f t="shared" si="34"/>
        <v>0.85310000000000008</v>
      </c>
      <c r="E990" s="103">
        <f t="shared" si="34"/>
        <v>0.93920000000000003</v>
      </c>
      <c r="F990" s="103">
        <f t="shared" si="34"/>
        <v>0.93980000000000008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0.78369999999999995</v>
      </c>
      <c r="D991" s="103">
        <f t="shared" si="34"/>
        <v>0.85350000000000015</v>
      </c>
      <c r="E991" s="103">
        <f t="shared" si="34"/>
        <v>0.94119999999999993</v>
      </c>
      <c r="F991" s="103">
        <f t="shared" si="34"/>
        <v>0.94040000000000012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0.78129999999999988</v>
      </c>
      <c r="D992" s="103">
        <f t="shared" si="34"/>
        <v>0.85089999999999999</v>
      </c>
      <c r="E992" s="103">
        <f t="shared" si="34"/>
        <v>0.94130000000000003</v>
      </c>
      <c r="F992" s="103">
        <f t="shared" si="34"/>
        <v>0.93869999999999998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2022-12-22T19:54:38Z</dcterms:modified>
</cp:coreProperties>
</file>