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9420" windowHeight="4500"/>
  </bookViews>
  <sheets>
    <sheet name="Info_SUCCESS" sheetId="1" r:id="rId1"/>
  </sheets>
  <definedNames>
    <definedName name="_xlnm.Print_Area" localSheetId="0">Info_SUCCESS!$A$11:$I$762</definedName>
    <definedName name="_xlnm.Print_Titles" localSheetId="0">Info_SUCCESS!$1:$10</definedName>
  </definedNames>
  <calcPr calcId="145621" fullCalcOnLoad="1"/>
</workbook>
</file>

<file path=xl/calcChain.xml><?xml version="1.0" encoding="utf-8"?>
<calcChain xmlns="http://schemas.openxmlformats.org/spreadsheetml/2006/main">
  <c r="E570" i="1" l="1"/>
  <c r="D570" i="1"/>
  <c r="C570" i="1"/>
  <c r="E569" i="1"/>
  <c r="D569" i="1"/>
  <c r="C569" i="1"/>
  <c r="E568" i="1"/>
  <c r="D568" i="1"/>
  <c r="C568" i="1"/>
  <c r="G558" i="1"/>
  <c r="F558" i="1"/>
  <c r="E558" i="1"/>
  <c r="D558" i="1"/>
  <c r="C558" i="1"/>
  <c r="G557" i="1"/>
  <c r="F557" i="1"/>
  <c r="E557" i="1"/>
  <c r="D557" i="1"/>
  <c r="C557" i="1"/>
  <c r="G556" i="1"/>
  <c r="F556" i="1"/>
  <c r="E556" i="1"/>
  <c r="D556" i="1"/>
  <c r="C556" i="1"/>
  <c r="E259" i="1"/>
  <c r="D259" i="1"/>
  <c r="B848" i="1"/>
  <c r="B866" i="1" s="1"/>
  <c r="B884" i="1" s="1"/>
  <c r="B902" i="1" s="1"/>
  <c r="B920" i="1" s="1"/>
  <c r="B938" i="1" s="1"/>
  <c r="B956" i="1" s="1"/>
  <c r="B974" i="1" s="1"/>
  <c r="B992" i="1" s="1"/>
  <c r="B847" i="1"/>
  <c r="B865" i="1" s="1"/>
  <c r="B883" i="1" s="1"/>
  <c r="B901" i="1" s="1"/>
  <c r="B919" i="1" s="1"/>
  <c r="B937" i="1" s="1"/>
  <c r="B955" i="1" s="1"/>
  <c r="B973" i="1" s="1"/>
  <c r="B991" i="1" s="1"/>
  <c r="B846" i="1"/>
  <c r="B864" i="1" s="1"/>
  <c r="B882" i="1" s="1"/>
  <c r="B900" i="1" s="1"/>
  <c r="B918" i="1" s="1"/>
  <c r="B936" i="1" s="1"/>
  <c r="B954" i="1" s="1"/>
  <c r="B972" i="1" s="1"/>
  <c r="B990" i="1" s="1"/>
  <c r="B845" i="1"/>
  <c r="B863" i="1" s="1"/>
  <c r="B881" i="1" s="1"/>
  <c r="B899" i="1" s="1"/>
  <c r="B917" i="1" s="1"/>
  <c r="B935" i="1" s="1"/>
  <c r="B953" i="1" s="1"/>
  <c r="B971" i="1" s="1"/>
  <c r="B989" i="1" s="1"/>
  <c r="B844" i="1"/>
  <c r="B862" i="1" s="1"/>
  <c r="B880" i="1" s="1"/>
  <c r="B898" i="1" s="1"/>
  <c r="B916" i="1" s="1"/>
  <c r="B934" i="1" s="1"/>
  <c r="B952" i="1" s="1"/>
  <c r="B970" i="1" s="1"/>
  <c r="B988" i="1" s="1"/>
  <c r="B843" i="1"/>
  <c r="B861" i="1"/>
  <c r="B879" i="1" s="1"/>
  <c r="B897" i="1" s="1"/>
  <c r="B915" i="1" s="1"/>
  <c r="B933" i="1" s="1"/>
  <c r="B951" i="1" s="1"/>
  <c r="B969" i="1" s="1"/>
  <c r="B987" i="1" s="1"/>
  <c r="B842" i="1"/>
  <c r="B860" i="1" s="1"/>
  <c r="B878" i="1" s="1"/>
  <c r="B896" i="1" s="1"/>
  <c r="B914" i="1" s="1"/>
  <c r="B932" i="1" s="1"/>
  <c r="B950" i="1" s="1"/>
  <c r="B968" i="1" s="1"/>
  <c r="B986" i="1" s="1"/>
  <c r="B841" i="1"/>
  <c r="B859" i="1"/>
  <c r="B877" i="1" s="1"/>
  <c r="B895" i="1" s="1"/>
  <c r="B913" i="1" s="1"/>
  <c r="B931" i="1" s="1"/>
  <c r="B949" i="1" s="1"/>
  <c r="B967" i="1" s="1"/>
  <c r="B985" i="1" s="1"/>
  <c r="B840" i="1"/>
  <c r="B858" i="1" s="1"/>
  <c r="B876" i="1" s="1"/>
  <c r="B894" i="1" s="1"/>
  <c r="B912" i="1" s="1"/>
  <c r="B930" i="1" s="1"/>
  <c r="B948" i="1" s="1"/>
  <c r="B966" i="1" s="1"/>
  <c r="B984" i="1" s="1"/>
  <c r="B839" i="1"/>
  <c r="B857" i="1"/>
  <c r="B875" i="1" s="1"/>
  <c r="B893" i="1" s="1"/>
  <c r="B911" i="1" s="1"/>
  <c r="B929" i="1" s="1"/>
  <c r="B947" i="1" s="1"/>
  <c r="B965" i="1" s="1"/>
  <c r="B983" i="1" s="1"/>
  <c r="B838" i="1"/>
  <c r="B856" i="1" s="1"/>
  <c r="B874" i="1" s="1"/>
  <c r="B892" i="1" s="1"/>
  <c r="B910" i="1" s="1"/>
  <c r="B928" i="1" s="1"/>
  <c r="B946" i="1" s="1"/>
  <c r="B964" i="1" s="1"/>
  <c r="B982" i="1" s="1"/>
  <c r="B837" i="1"/>
  <c r="B855" i="1"/>
  <c r="B873" i="1" s="1"/>
  <c r="B891" i="1" s="1"/>
  <c r="B909" i="1" s="1"/>
  <c r="B927" i="1" s="1"/>
  <c r="B945" i="1" s="1"/>
  <c r="B963" i="1" s="1"/>
  <c r="B981" i="1" s="1"/>
  <c r="B836" i="1"/>
  <c r="B854" i="1" s="1"/>
  <c r="B872" i="1" s="1"/>
  <c r="B890" i="1" s="1"/>
  <c r="B908" i="1" s="1"/>
  <c r="B926" i="1" s="1"/>
  <c r="B944" i="1" s="1"/>
  <c r="B962" i="1" s="1"/>
  <c r="B980" i="1" s="1"/>
  <c r="B834" i="1"/>
  <c r="B852" i="1"/>
  <c r="B870" i="1"/>
  <c r="B888" i="1"/>
  <c r="B906" i="1"/>
  <c r="B924" i="1"/>
  <c r="B942" i="1"/>
  <c r="B960" i="1"/>
  <c r="B978" i="1"/>
  <c r="G504" i="1"/>
  <c r="F504" i="1"/>
  <c r="E504" i="1"/>
  <c r="D504" i="1"/>
  <c r="C504" i="1"/>
  <c r="G503" i="1"/>
  <c r="F503" i="1"/>
  <c r="E503" i="1"/>
  <c r="D503" i="1"/>
  <c r="C503" i="1"/>
  <c r="G502" i="1"/>
  <c r="F502" i="1"/>
  <c r="E502" i="1"/>
  <c r="D502" i="1"/>
  <c r="C502" i="1"/>
  <c r="G501" i="1"/>
  <c r="F501" i="1"/>
  <c r="E501" i="1"/>
  <c r="D501" i="1"/>
  <c r="C501" i="1"/>
  <c r="G500" i="1"/>
  <c r="F500" i="1"/>
  <c r="E500" i="1"/>
  <c r="D500" i="1"/>
  <c r="C500" i="1"/>
  <c r="G499" i="1"/>
  <c r="F499" i="1"/>
  <c r="E499" i="1"/>
  <c r="D499" i="1"/>
  <c r="C499" i="1"/>
  <c r="G498" i="1"/>
  <c r="F498" i="1"/>
  <c r="E498" i="1"/>
  <c r="D498" i="1"/>
  <c r="C498" i="1"/>
  <c r="G497" i="1"/>
  <c r="F497" i="1"/>
  <c r="E497" i="1"/>
  <c r="D497" i="1"/>
  <c r="C497" i="1"/>
  <c r="G496" i="1"/>
  <c r="F496" i="1"/>
  <c r="E496" i="1"/>
  <c r="D496" i="1"/>
  <c r="C496" i="1"/>
  <c r="G495" i="1"/>
  <c r="F495" i="1"/>
  <c r="E495" i="1"/>
  <c r="D495" i="1"/>
  <c r="C495" i="1"/>
  <c r="G494" i="1"/>
  <c r="F494" i="1"/>
  <c r="E494" i="1"/>
  <c r="D494" i="1"/>
  <c r="C494" i="1"/>
  <c r="G493" i="1"/>
  <c r="F493" i="1"/>
  <c r="E493" i="1"/>
  <c r="D493" i="1"/>
  <c r="C493" i="1"/>
  <c r="G492" i="1"/>
  <c r="F492" i="1"/>
  <c r="E492" i="1"/>
  <c r="D492" i="1"/>
  <c r="C492" i="1"/>
  <c r="G491" i="1"/>
  <c r="F491" i="1"/>
  <c r="E491" i="1"/>
  <c r="D491" i="1"/>
  <c r="C491" i="1"/>
  <c r="G490" i="1"/>
  <c r="F490" i="1"/>
  <c r="E490" i="1"/>
  <c r="D490" i="1"/>
  <c r="C490" i="1"/>
  <c r="G489" i="1"/>
  <c r="F489" i="1"/>
  <c r="E489" i="1"/>
  <c r="D489" i="1"/>
  <c r="C489" i="1"/>
  <c r="G488" i="1"/>
  <c r="F488" i="1"/>
  <c r="E488" i="1"/>
  <c r="D488" i="1"/>
  <c r="C488" i="1"/>
  <c r="G487" i="1"/>
  <c r="F487" i="1"/>
  <c r="E487" i="1"/>
  <c r="D487" i="1"/>
  <c r="C487" i="1"/>
  <c r="G486" i="1"/>
  <c r="F486" i="1"/>
  <c r="E486" i="1"/>
  <c r="D486" i="1"/>
  <c r="C486" i="1"/>
  <c r="H403" i="1"/>
  <c r="H405" i="1" s="1"/>
  <c r="F403" i="1"/>
  <c r="F405" i="1" s="1"/>
  <c r="B403" i="1"/>
  <c r="B405" i="1" s="1"/>
  <c r="D403" i="1"/>
  <c r="E400" i="1" s="1"/>
  <c r="F429" i="1"/>
  <c r="H429" i="1"/>
  <c r="F430" i="1"/>
  <c r="H430" i="1"/>
  <c r="F431" i="1"/>
  <c r="H431" i="1"/>
  <c r="F432" i="1"/>
  <c r="H432" i="1"/>
  <c r="F433" i="1"/>
  <c r="H433" i="1"/>
  <c r="F434" i="1"/>
  <c r="H434" i="1"/>
  <c r="F436" i="1"/>
  <c r="H436" i="1"/>
  <c r="F437" i="1"/>
  <c r="H437" i="1"/>
  <c r="F438" i="1"/>
  <c r="H438" i="1"/>
  <c r="F439" i="1"/>
  <c r="H439" i="1"/>
  <c r="F440" i="1"/>
  <c r="H440" i="1"/>
  <c r="F441" i="1"/>
  <c r="H441" i="1"/>
  <c r="F992" i="1"/>
  <c r="E992" i="1"/>
  <c r="D992" i="1"/>
  <c r="C992" i="1"/>
  <c r="F991" i="1"/>
  <c r="E991" i="1"/>
  <c r="D991" i="1"/>
  <c r="C991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H142" i="1"/>
  <c r="I142" i="1" s="1"/>
  <c r="E173" i="1"/>
  <c r="E172" i="1"/>
  <c r="E171" i="1"/>
  <c r="E170" i="1"/>
  <c r="E169" i="1"/>
  <c r="E168" i="1"/>
  <c r="E167" i="1"/>
  <c r="E166" i="1"/>
  <c r="E165" i="1"/>
  <c r="E164" i="1"/>
  <c r="E163" i="1"/>
  <c r="E162" i="1"/>
  <c r="H135" i="1"/>
  <c r="I137" i="1" s="1"/>
  <c r="C146" i="1"/>
  <c r="C145" i="1"/>
  <c r="C144" i="1"/>
  <c r="C143" i="1"/>
  <c r="C142" i="1"/>
  <c r="C141" i="1"/>
  <c r="I107" i="1"/>
  <c r="B58" i="1"/>
  <c r="B778" i="1" s="1"/>
  <c r="C115" i="1"/>
  <c r="D57" i="1"/>
  <c r="C57" i="1" s="1"/>
  <c r="D56" i="1"/>
  <c r="C56" i="1" s="1"/>
  <c r="D55" i="1"/>
  <c r="C55" i="1" s="1"/>
  <c r="D54" i="1"/>
  <c r="C54" i="1" s="1"/>
  <c r="B18" i="1"/>
  <c r="I95" i="1"/>
  <c r="I100" i="1"/>
  <c r="I104" i="1"/>
  <c r="I108" i="1"/>
  <c r="I97" i="1"/>
  <c r="I105" i="1"/>
  <c r="I109" i="1"/>
  <c r="I98" i="1"/>
  <c r="I106" i="1"/>
  <c r="I136" i="1"/>
  <c r="D117" i="1"/>
  <c r="D116" i="1"/>
  <c r="D113" i="1"/>
  <c r="F990" i="1"/>
  <c r="E990" i="1"/>
  <c r="D990" i="1"/>
  <c r="C990" i="1"/>
  <c r="F989" i="1"/>
  <c r="E989" i="1"/>
  <c r="D989" i="1"/>
  <c r="C989" i="1"/>
  <c r="F988" i="1"/>
  <c r="E988" i="1"/>
  <c r="D988" i="1"/>
  <c r="C988" i="1"/>
  <c r="F987" i="1"/>
  <c r="E987" i="1"/>
  <c r="D987" i="1"/>
  <c r="C987" i="1"/>
  <c r="F986" i="1"/>
  <c r="E986" i="1"/>
  <c r="D986" i="1"/>
  <c r="C986" i="1"/>
  <c r="F985" i="1"/>
  <c r="E985" i="1"/>
  <c r="D985" i="1"/>
  <c r="C985" i="1"/>
  <c r="F984" i="1"/>
  <c r="E984" i="1"/>
  <c r="D984" i="1"/>
  <c r="C984" i="1"/>
  <c r="F983" i="1"/>
  <c r="E983" i="1"/>
  <c r="D983" i="1"/>
  <c r="C983" i="1"/>
  <c r="F982" i="1"/>
  <c r="E982" i="1"/>
  <c r="D982" i="1"/>
  <c r="C982" i="1"/>
  <c r="F981" i="1"/>
  <c r="E981" i="1"/>
  <c r="D981" i="1"/>
  <c r="C981" i="1"/>
  <c r="I261" i="1"/>
  <c r="H261" i="1"/>
  <c r="I260" i="1"/>
  <c r="H260" i="1"/>
  <c r="I259" i="1"/>
  <c r="H259" i="1"/>
  <c r="I593" i="1"/>
  <c r="H593" i="1"/>
  <c r="G593" i="1"/>
  <c r="F593" i="1"/>
  <c r="E593" i="1"/>
  <c r="D593" i="1"/>
  <c r="F980" i="1"/>
  <c r="E980" i="1"/>
  <c r="D980" i="1"/>
  <c r="C980" i="1"/>
  <c r="F834" i="1"/>
  <c r="F852" i="1"/>
  <c r="F870" i="1"/>
  <c r="F888" i="1"/>
  <c r="F906" i="1"/>
  <c r="F924" i="1"/>
  <c r="F942" i="1"/>
  <c r="F960" i="1"/>
  <c r="F978" i="1"/>
  <c r="E834" i="1"/>
  <c r="E852" i="1"/>
  <c r="E870" i="1"/>
  <c r="E888" i="1"/>
  <c r="E906" i="1"/>
  <c r="E924" i="1"/>
  <c r="E942" i="1"/>
  <c r="E960" i="1"/>
  <c r="E978" i="1"/>
  <c r="D834" i="1"/>
  <c r="D852" i="1"/>
  <c r="D870" i="1"/>
  <c r="D888" i="1"/>
  <c r="D906" i="1"/>
  <c r="D924" i="1"/>
  <c r="D942" i="1"/>
  <c r="D960" i="1"/>
  <c r="D978" i="1"/>
  <c r="C834" i="1"/>
  <c r="C852" i="1"/>
  <c r="C870" i="1"/>
  <c r="C888" i="1"/>
  <c r="C906" i="1"/>
  <c r="C924" i="1"/>
  <c r="C942" i="1"/>
  <c r="C960" i="1"/>
  <c r="C978" i="1"/>
  <c r="B135" i="1"/>
  <c r="C136" i="1" s="1"/>
  <c r="C135" i="1" s="1"/>
  <c r="D118" i="1"/>
  <c r="D115" i="1"/>
  <c r="D114" i="1"/>
  <c r="B75" i="1"/>
  <c r="B74" i="1"/>
  <c r="B73" i="1"/>
  <c r="B72" i="1"/>
  <c r="B71" i="1"/>
  <c r="B70" i="1"/>
  <c r="B69" i="1"/>
  <c r="B68" i="1"/>
  <c r="I148" i="1"/>
  <c r="C102" i="1"/>
  <c r="H32" i="1"/>
  <c r="D430" i="1"/>
  <c r="D441" i="1"/>
  <c r="D433" i="1"/>
  <c r="C775" i="1"/>
  <c r="H31" i="1"/>
  <c r="H34" i="1"/>
  <c r="I392" i="1"/>
  <c r="I401" i="1"/>
  <c r="I390" i="1"/>
  <c r="I391" i="1"/>
  <c r="I400" i="1"/>
  <c r="I393" i="1"/>
  <c r="I402" i="1"/>
  <c r="G393" i="1"/>
  <c r="G400" i="1"/>
  <c r="G401" i="1"/>
  <c r="G395" i="1"/>
  <c r="G389" i="1"/>
  <c r="G397" i="1"/>
  <c r="G391" i="1"/>
  <c r="C384" i="1"/>
  <c r="C385" i="1"/>
  <c r="C386" i="1"/>
  <c r="C387" i="1"/>
  <c r="G392" i="1"/>
  <c r="G396" i="1"/>
  <c r="G402" i="1"/>
  <c r="G390" i="1"/>
  <c r="G394" i="1"/>
  <c r="E401" i="1"/>
  <c r="E391" i="1"/>
  <c r="E395" i="1"/>
  <c r="E402" i="1"/>
  <c r="E392" i="1"/>
  <c r="E396" i="1"/>
  <c r="E389" i="1"/>
  <c r="E393" i="1"/>
  <c r="E397" i="1"/>
  <c r="E390" i="1"/>
  <c r="E394" i="1"/>
  <c r="H30" i="1"/>
  <c r="H33" i="1"/>
  <c r="B779" i="1"/>
  <c r="C401" i="1"/>
  <c r="I398" i="1"/>
  <c r="I395" i="1"/>
  <c r="I394" i="1"/>
  <c r="H29" i="1"/>
  <c r="C778" i="1"/>
  <c r="B777" i="1"/>
  <c r="D438" i="1"/>
  <c r="C776" i="1"/>
  <c r="D431" i="1"/>
  <c r="D434" i="1"/>
  <c r="I146" i="1"/>
  <c r="B774" i="1"/>
  <c r="B776" i="1"/>
  <c r="C402" i="1"/>
  <c r="C388" i="1"/>
  <c r="C403" i="1" s="1"/>
  <c r="I389" i="1"/>
  <c r="I399" i="1"/>
  <c r="I396" i="1"/>
  <c r="B775" i="1"/>
  <c r="I145" i="1"/>
  <c r="H28" i="1"/>
  <c r="C773" i="1"/>
  <c r="D437" i="1"/>
  <c r="C772" i="1"/>
  <c r="D440" i="1"/>
  <c r="C779" i="1"/>
  <c r="I141" i="1"/>
  <c r="C774" i="1"/>
  <c r="I102" i="1"/>
  <c r="I101" i="1"/>
  <c r="C101" i="1"/>
  <c r="I96" i="1"/>
  <c r="C103" i="1"/>
  <c r="C137" i="1"/>
  <c r="D405" i="1"/>
  <c r="I403" i="1" l="1"/>
  <c r="G403" i="1"/>
  <c r="E403" i="1"/>
  <c r="I138" i="1"/>
  <c r="I135" i="1"/>
  <c r="H18" i="1"/>
  <c r="H20" i="1"/>
  <c r="H21" i="1"/>
  <c r="H17" i="1"/>
  <c r="H22" i="1"/>
  <c r="H19" i="1"/>
  <c r="H16" i="1"/>
  <c r="C777" i="1"/>
  <c r="I147" i="1"/>
  <c r="B773" i="1"/>
  <c r="D439" i="1"/>
  <c r="B772" i="1"/>
  <c r="D429" i="1"/>
  <c r="I143" i="1"/>
  <c r="I144" i="1"/>
  <c r="D432" i="1"/>
  <c r="D436" i="1"/>
  <c r="C117" i="1"/>
  <c r="C114" i="1"/>
  <c r="C113" i="1"/>
  <c r="C118" i="1"/>
  <c r="C112" i="1"/>
  <c r="C116" i="1"/>
  <c r="I103" i="1"/>
  <c r="C100" i="1"/>
  <c r="I99" i="1"/>
</calcChain>
</file>

<file path=xl/sharedStrings.xml><?xml version="1.0" encoding="utf-8"?>
<sst xmlns="http://schemas.openxmlformats.org/spreadsheetml/2006/main" count="692" uniqueCount="532">
  <si>
    <t>Datos Generales de:</t>
  </si>
  <si>
    <t>Entidades:</t>
  </si>
  <si>
    <t>Localidades:</t>
  </si>
  <si>
    <t>Demográficos</t>
  </si>
  <si>
    <t>Viviendas habitadas</t>
  </si>
  <si>
    <t>Familias</t>
  </si>
  <si>
    <t>Población Económicamente Activa PEA</t>
  </si>
  <si>
    <t>Nivel Socioeconómico</t>
  </si>
  <si>
    <t>Gasto mensual promedio familiar en:</t>
  </si>
  <si>
    <t>Compra de vivienda</t>
  </si>
  <si>
    <t>Renta de vivienda</t>
  </si>
  <si>
    <t>Muebles</t>
  </si>
  <si>
    <t>Población</t>
  </si>
  <si>
    <t>Año</t>
  </si>
  <si>
    <t>Hombres</t>
  </si>
  <si>
    <t>Mujeres</t>
  </si>
  <si>
    <t>Tasa de crecimiento anual</t>
  </si>
  <si>
    <t>Índice dependencia económica (Dependientes por cada 100 activos)</t>
  </si>
  <si>
    <t>Tasa Bruta de Natalidad (Nacidos por cada 1,000 habitantes)</t>
  </si>
  <si>
    <t>Tasa de Fecundidad General (Nacimientos por cada mil mujeres)</t>
  </si>
  <si>
    <t>Índice de Vejez (Adultos mayores de 64 por cada 100 habitantes)</t>
  </si>
  <si>
    <t>Grupos de edad</t>
  </si>
  <si>
    <t>0 a 5</t>
  </si>
  <si>
    <t>6 a 14</t>
  </si>
  <si>
    <t>15 a 17</t>
  </si>
  <si>
    <t>18 a 24</t>
  </si>
  <si>
    <t>60 y más</t>
  </si>
  <si>
    <t>Rango de edad en años</t>
  </si>
  <si>
    <t>Vivienda</t>
  </si>
  <si>
    <t>Habitantes por vivienda</t>
  </si>
  <si>
    <t>Tenencia de la vivienda</t>
  </si>
  <si>
    <t>Propias</t>
  </si>
  <si>
    <t>En compra</t>
  </si>
  <si>
    <t>En renta</t>
  </si>
  <si>
    <t>Otra situación</t>
  </si>
  <si>
    <t>Absolutos</t>
  </si>
  <si>
    <t>%</t>
  </si>
  <si>
    <t>Total de familias</t>
  </si>
  <si>
    <t>Ingreso familiar promedio mensual</t>
  </si>
  <si>
    <t>Rango de ingreso</t>
  </si>
  <si>
    <t>Distribución de las familias por ingreso familiar en montos de salario mínimo</t>
  </si>
  <si>
    <t>Menos de 2</t>
  </si>
  <si>
    <t>De 2 a 4.9</t>
  </si>
  <si>
    <t>De 5 a 9.9</t>
  </si>
  <si>
    <t>De 10 a 19.9</t>
  </si>
  <si>
    <t>De 20 a 39.9</t>
  </si>
  <si>
    <t>De 40 a 59.9</t>
  </si>
  <si>
    <t>Menos de … en pesos</t>
  </si>
  <si>
    <t>Más de … en pesos</t>
  </si>
  <si>
    <t>PEA</t>
  </si>
  <si>
    <t>Patrón</t>
  </si>
  <si>
    <t>Empleado</t>
  </si>
  <si>
    <t>Jornalero</t>
  </si>
  <si>
    <t>Independiente</t>
  </si>
  <si>
    <t>Alimentos, bebidas y tabaco</t>
  </si>
  <si>
    <t>Vestido y calzado</t>
  </si>
  <si>
    <t>Vivienda y conservación</t>
  </si>
  <si>
    <t>Limpieza y cuidado de la casa</t>
  </si>
  <si>
    <t>Cuidados médicos</t>
  </si>
  <si>
    <t>Transporte y comunicaciones</t>
  </si>
  <si>
    <t>Rubro</t>
  </si>
  <si>
    <t>Monto</t>
  </si>
  <si>
    <t>% gasto familiar</t>
  </si>
  <si>
    <t>Educación y turismo</t>
  </si>
  <si>
    <t>Cuidado personal</t>
  </si>
  <si>
    <t>Ahorro</t>
  </si>
  <si>
    <t>Pago de deudas</t>
  </si>
  <si>
    <t>Otros gastos</t>
  </si>
  <si>
    <t>Gasto corriente no monetario</t>
  </si>
  <si>
    <t>Enseres domésticos</t>
  </si>
  <si>
    <t>Electrodomésticos</t>
  </si>
  <si>
    <t>Municipios:</t>
  </si>
  <si>
    <t>Compra de Automóvil</t>
  </si>
  <si>
    <t>Índice de masculinidad</t>
  </si>
  <si>
    <t>Total</t>
  </si>
  <si>
    <t>Ocupada</t>
  </si>
  <si>
    <t>Desocupada</t>
  </si>
  <si>
    <t>Índices demográficos</t>
  </si>
  <si>
    <t>Tenencia</t>
  </si>
  <si>
    <t>Posición</t>
  </si>
  <si>
    <t>Distribución del gasto mensual familiar</t>
  </si>
  <si>
    <t>25 a 34</t>
  </si>
  <si>
    <t>35 a 44</t>
  </si>
  <si>
    <t>45 a 59</t>
  </si>
  <si>
    <t>Proporción</t>
  </si>
  <si>
    <t>A/B</t>
  </si>
  <si>
    <t>C++</t>
  </si>
  <si>
    <t>C+</t>
  </si>
  <si>
    <t>C</t>
  </si>
  <si>
    <t>C-</t>
  </si>
  <si>
    <t>D</t>
  </si>
  <si>
    <t>E</t>
  </si>
  <si>
    <t>Construcción</t>
  </si>
  <si>
    <t>Industrias manufactureras</t>
  </si>
  <si>
    <t>Comercio al por mayor</t>
  </si>
  <si>
    <t>Comercio al por menor</t>
  </si>
  <si>
    <t>Dirección de corporativos y empresas</t>
  </si>
  <si>
    <t>Otros servicios excepto actividades del Gobierno</t>
  </si>
  <si>
    <t>Establecimientos</t>
  </si>
  <si>
    <t>Salario mensual promedio</t>
  </si>
  <si>
    <t>Población Económicamente Inactiva PEI</t>
  </si>
  <si>
    <t>Amas de casa</t>
  </si>
  <si>
    <t xml:space="preserve">Distribución de la PEA </t>
  </si>
  <si>
    <t>Otros</t>
  </si>
  <si>
    <t>Gobierno</t>
  </si>
  <si>
    <t>Partido:</t>
  </si>
  <si>
    <t>Período:</t>
  </si>
  <si>
    <t>División Política</t>
  </si>
  <si>
    <t>Urbanas</t>
  </si>
  <si>
    <t>Rurales</t>
  </si>
  <si>
    <t>Personas con crédito</t>
  </si>
  <si>
    <t>Saldo vencido total</t>
  </si>
  <si>
    <t>Promedio de saldo vencido</t>
  </si>
  <si>
    <t>% Mora respecto Nacional</t>
  </si>
  <si>
    <t>Grupo / Concepto</t>
  </si>
  <si>
    <t>Segmento</t>
  </si>
  <si>
    <t>Personas (sólo CC)</t>
  </si>
  <si>
    <t>Pagos Fijos</t>
  </si>
  <si>
    <t>Hipoteca</t>
  </si>
  <si>
    <t>Sin límite establecido</t>
  </si>
  <si>
    <t>Revolvente</t>
  </si>
  <si>
    <t>Susceptibles de crédito (habitantes)</t>
  </si>
  <si>
    <t>Cobertura (Personas con crédito / susceptibles)</t>
  </si>
  <si>
    <t>Número de créditos (sólo CC)</t>
  </si>
  <si>
    <t>Número de créditos otorgados</t>
  </si>
  <si>
    <t>Número de créditos nuevos (2 meses)</t>
  </si>
  <si>
    <t>Promedio de créditos por persona</t>
  </si>
  <si>
    <t>Monto promedio por crédito no revolvente</t>
  </si>
  <si>
    <t>Saldos (sólo CC)</t>
  </si>
  <si>
    <t>Saldo actual total</t>
  </si>
  <si>
    <t>Saldo promedio por crédito</t>
  </si>
  <si>
    <t>Pagos (sólo CC)</t>
  </si>
  <si>
    <t>Monto a pagar total</t>
  </si>
  <si>
    <t>Pago promedio por crédito</t>
  </si>
  <si>
    <t>Saldos vencidos (CC y BC)</t>
  </si>
  <si>
    <t>Número de créditos en mora 30 y más</t>
  </si>
  <si>
    <t>Tasas específicas de Morosidad (CC y BC) **</t>
  </si>
  <si>
    <t>Atraso de 30 a 59 días</t>
  </si>
  <si>
    <t>Atraso de 60 a 89 días</t>
  </si>
  <si>
    <t>Atraso de 90 a 119 días</t>
  </si>
  <si>
    <t>Atraso de 120 a 149 días</t>
  </si>
  <si>
    <t>Atraso de 150 días y más</t>
  </si>
  <si>
    <t>Tasas globales de Morosidad (CC y BC) **</t>
  </si>
  <si>
    <t>Atraso de 30 días y más</t>
  </si>
  <si>
    <t>Atraso de 60 días y más</t>
  </si>
  <si>
    <t>Atraso de 90 días y más</t>
  </si>
  <si>
    <t>Atraso de 120 días y más</t>
  </si>
  <si>
    <t>Personas (sólo CC sin AC)</t>
  </si>
  <si>
    <t>Personas con crédito (sólo CC sin AC)</t>
  </si>
  <si>
    <t>Vigentes</t>
  </si>
  <si>
    <t>Mora de 1 a 7 días</t>
  </si>
  <si>
    <t>Mora de 8 a 14 días</t>
  </si>
  <si>
    <t>Mora de 15 a 21 días</t>
  </si>
  <si>
    <t>Mora de 22 a 29 días</t>
  </si>
  <si>
    <t>Mora de 30 a 59 días</t>
  </si>
  <si>
    <t>Mora de 60 a 89 días</t>
  </si>
  <si>
    <t>Mora de 90 a 119 días</t>
  </si>
  <si>
    <t>Mora de 120 a 149 días</t>
  </si>
  <si>
    <t>Mora de 150 días y más</t>
  </si>
  <si>
    <t>Mora de 1 día y más</t>
  </si>
  <si>
    <t>Mora de 8 días y más</t>
  </si>
  <si>
    <t>Mora de 15 días y más</t>
  </si>
  <si>
    <t>Mora de 22 días y más</t>
  </si>
  <si>
    <t>Mora de 30 días y más</t>
  </si>
  <si>
    <t>Mora de 60 días y más</t>
  </si>
  <si>
    <t>Mora de 90 días y más</t>
  </si>
  <si>
    <t>Mora de 120 días y más</t>
  </si>
  <si>
    <r>
      <rPr>
        <b/>
        <sz val="12"/>
        <rFont val="Arial"/>
        <family val="2"/>
      </rPr>
      <t>Sólo CC</t>
    </r>
    <r>
      <rPr>
        <sz val="12"/>
        <rFont val="Arial"/>
        <family val="2"/>
      </rPr>
      <t xml:space="preserve"> - Indicadores que se obtienen exclusivamente con la base de créditos reportados a Círculo de Crédito.</t>
    </r>
  </si>
  <si>
    <r>
      <rPr>
        <b/>
        <sz val="12"/>
        <rFont val="Arial"/>
        <family val="2"/>
      </rPr>
      <t>Tasa Específica de Morosidad</t>
    </r>
    <r>
      <rPr>
        <sz val="12"/>
        <rFont val="Arial"/>
        <family val="2"/>
      </rPr>
      <t xml:space="preserve"> - Estima para el rango de mora indicado en cada tasa.</t>
    </r>
  </si>
  <si>
    <r>
      <rPr>
        <b/>
        <sz val="12"/>
        <rFont val="Arial"/>
        <family val="2"/>
      </rPr>
      <t>Tasa Global de Morosidad</t>
    </r>
    <r>
      <rPr>
        <sz val="12"/>
        <rFont val="Arial"/>
        <family val="2"/>
      </rPr>
      <t xml:space="preserve"> - Estima para el acumulado de mora a partir del grupo de mora indicado en cada tasa y hasta el grupo de 150 días y más.</t>
    </r>
  </si>
  <si>
    <r>
      <rPr>
        <b/>
        <sz val="12"/>
        <rFont val="Arial"/>
        <family val="2"/>
      </rPr>
      <t>Susceptibles de crédito (habitantes)</t>
    </r>
    <r>
      <rPr>
        <sz val="12"/>
        <rFont val="Arial"/>
        <family val="2"/>
      </rPr>
      <t xml:space="preserve"> - Población Económicamente Activa Ocupada mayor de 18 años más 50% de amas de casa.</t>
    </r>
  </si>
  <si>
    <t>% Personas por acumulado de mora                           (sólo CC sin AC)</t>
  </si>
  <si>
    <r>
      <rPr>
        <b/>
        <sz val="12"/>
        <rFont val="Arial"/>
        <family val="2"/>
      </rPr>
      <t>Nota:</t>
    </r>
    <r>
      <rPr>
        <sz val="12"/>
        <rFont val="Arial"/>
        <family val="2"/>
      </rPr>
      <t xml:space="preserve"> En los indicadores que refieren conteo de PERSONAS el total no será necesariamente igual a la suma de los segmentos, debido a que una </t>
    </r>
  </si>
  <si>
    <r>
      <rPr>
        <sz val="12"/>
        <rFont val="Arial"/>
        <family val="2"/>
      </rPr>
      <t>persona puede tener créditos en varios segmentos.</t>
    </r>
  </si>
  <si>
    <r>
      <rPr>
        <b/>
        <sz val="12"/>
        <rFont val="Arial"/>
        <family val="2"/>
      </rPr>
      <t>Sólo CC sin AC</t>
    </r>
    <r>
      <rPr>
        <sz val="12"/>
        <rFont val="Arial"/>
        <family val="2"/>
      </rPr>
      <t xml:space="preserve"> - Indicadores que se obtienen exclusivamente con la base de créditos reportados a Círculo de Crédito, excluyendo los registros de</t>
    </r>
  </si>
  <si>
    <r>
      <rPr>
        <sz val="12"/>
        <rFont val="Arial"/>
        <family val="2"/>
      </rPr>
      <t>Administradoras de Cartera.</t>
    </r>
  </si>
  <si>
    <r>
      <rPr>
        <b/>
        <sz val="12"/>
        <rFont val="Arial"/>
        <family val="2"/>
      </rPr>
      <t>CC y BC</t>
    </r>
    <r>
      <rPr>
        <sz val="12"/>
        <rFont val="Arial"/>
        <family val="2"/>
      </rPr>
      <t xml:space="preserve"> - Indicadores que se obtienen de la base de clientes de Círculo de Crédito en conjunto con la base compartida de créditos negativos </t>
    </r>
  </si>
  <si>
    <t>reportados en Buró de Crédito (Primaria).</t>
  </si>
  <si>
    <r>
      <rPr>
        <b/>
        <sz val="12"/>
        <rFont val="Arial"/>
        <family val="2"/>
      </rPr>
      <t>Tasas de Morosidad</t>
    </r>
    <r>
      <rPr>
        <sz val="12"/>
        <rFont val="Arial"/>
        <family val="2"/>
      </rPr>
      <t xml:space="preserve"> - Número de personas con créditos en cada segmento de mora (Específica) o grupo de segmentos de mora (Global) </t>
    </r>
  </si>
  <si>
    <t>dividido entre habitantes susceptibles de crédito multiplicado por cien.</t>
  </si>
  <si>
    <t>% Personas por Rango de Mora (sólo CC sin AC)</t>
  </si>
  <si>
    <t>Rango de número de otorgantes</t>
  </si>
  <si>
    <r>
      <rPr>
        <b/>
        <sz val="12"/>
        <rFont val="Arial"/>
        <family val="2"/>
      </rPr>
      <t xml:space="preserve">Reservado </t>
    </r>
    <r>
      <rPr>
        <sz val="12"/>
        <rFont val="Arial"/>
        <family val="2"/>
      </rPr>
      <t>- Si el número de acreditados o de otorgantes es menor a 5 los datos son reservados por confidencialidad.</t>
    </r>
  </si>
  <si>
    <t>Estadísticas Círculo de Crédito    (Se muestra Código Postal)</t>
  </si>
  <si>
    <t xml:space="preserve">Tendencias </t>
  </si>
  <si>
    <t>Mes-Año</t>
  </si>
  <si>
    <t>Número de créditos</t>
  </si>
  <si>
    <t>Saldo total</t>
  </si>
  <si>
    <t>Tasa de mora 30 a 59 días</t>
  </si>
  <si>
    <t>Tasa de mora 60 a 89 días</t>
  </si>
  <si>
    <t>Tasa de mora 90 a 119 días</t>
  </si>
  <si>
    <t>Tasa de mora 120 a 149 días</t>
  </si>
  <si>
    <t>Tasa de mora 150 días y más</t>
  </si>
  <si>
    <t>Tasa de créditos vigentes</t>
  </si>
  <si>
    <t>Datos pirámide población</t>
  </si>
  <si>
    <t>Agricultura, ganadería, silvicultura y pesca</t>
  </si>
  <si>
    <t>Minería</t>
  </si>
  <si>
    <t>Generación y distribución de agua, electricidad y gas</t>
  </si>
  <si>
    <t>Sector</t>
  </si>
  <si>
    <t>Alojamiento y preparación de alimentos y bebidas</t>
  </si>
  <si>
    <t>Apoyo a los negocios, manejo de desechos y remediación</t>
  </si>
  <si>
    <t>Educación</t>
  </si>
  <si>
    <t>Esparcimiento, cultura, deporte y recreación</t>
  </si>
  <si>
    <t>Finanzas y seguros</t>
  </si>
  <si>
    <t>Información y comunicaciones</t>
  </si>
  <si>
    <t>Inmobiliarias y alquileres</t>
  </si>
  <si>
    <t>Profesionales, científicos y técnicos</t>
  </si>
  <si>
    <t>Salud y asistencia social</t>
  </si>
  <si>
    <t>Transportes, mensajería y almacenamiento</t>
  </si>
  <si>
    <t>Índice Paridad de Género - Empleados</t>
  </si>
  <si>
    <t>Tipo Delito</t>
  </si>
  <si>
    <t>Fraude</t>
  </si>
  <si>
    <t>Abuso de confianza</t>
  </si>
  <si>
    <t>Despojo</t>
  </si>
  <si>
    <t>Extorsión</t>
  </si>
  <si>
    <t>Secuestro</t>
  </si>
  <si>
    <t>Amenazas</t>
  </si>
  <si>
    <t>Dinámica de la Población</t>
  </si>
  <si>
    <t>Ingreso per cápita promedio mensual</t>
  </si>
  <si>
    <t>Personas empleadas por los establecimientos</t>
  </si>
  <si>
    <t>Producción anual promedio por establecimiento</t>
  </si>
  <si>
    <t>Tasas delictivas por Modalidad del Delito</t>
  </si>
  <si>
    <t>Tendencias modalidad tasas delictivas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</si>
  <si>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</si>
  <si>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</si>
  <si>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</si>
  <si>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</si>
  <si>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</si>
  <si>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</si>
  <si>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</si>
  <si>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</si>
  <si>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</si>
  <si>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</si>
  <si>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</si>
  <si>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</si>
  <si>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</si>
  <si>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Robo</t>
  </si>
  <si>
    <t>Lesiones</t>
  </si>
  <si>
    <t>Actividad económica</t>
  </si>
  <si>
    <t>Colegiatura escolar</t>
  </si>
  <si>
    <t>Nivel AMAI</t>
  </si>
  <si>
    <t>Analfabetas</t>
  </si>
  <si>
    <t>Educación (Población de 15 años y más)</t>
  </si>
  <si>
    <t>Sin escolaridad</t>
  </si>
  <si>
    <t>Primaria incompleta</t>
  </si>
  <si>
    <t>Primaria</t>
  </si>
  <si>
    <t>Secundaria Incompleta</t>
  </si>
  <si>
    <t>Secundaria</t>
  </si>
  <si>
    <t>Pos Básica</t>
  </si>
  <si>
    <t>Grado promedio de escolaridad</t>
  </si>
  <si>
    <t>Grado promedio de escolaridad hombres</t>
  </si>
  <si>
    <t>Grado promedio de escolaridad mujeres</t>
  </si>
  <si>
    <t>Sin discapacidad</t>
  </si>
  <si>
    <t>Población con discapacidades</t>
  </si>
  <si>
    <t>Con discapacidad</t>
  </si>
  <si>
    <t>Motora</t>
  </si>
  <si>
    <t>Visual</t>
  </si>
  <si>
    <t>Del habla</t>
  </si>
  <si>
    <t>Auditiva</t>
  </si>
  <si>
    <t>Mental</t>
  </si>
  <si>
    <t>Bienes y servicios en la vivienda</t>
  </si>
  <si>
    <t>Refrigerador</t>
  </si>
  <si>
    <t>Lavadora</t>
  </si>
  <si>
    <t xml:space="preserve">Cuenta con… Bien / Servicio </t>
  </si>
  <si>
    <t>Internet</t>
  </si>
  <si>
    <t>Horno de microondas</t>
  </si>
  <si>
    <t>Automóvil</t>
  </si>
  <si>
    <t>Motocicleta</t>
  </si>
  <si>
    <t>Bicicleta</t>
  </si>
  <si>
    <t>Radio</t>
  </si>
  <si>
    <t>Televisor</t>
  </si>
  <si>
    <t>Computadora, laptop o Tablet</t>
  </si>
  <si>
    <t>Línea telefónica fija</t>
  </si>
  <si>
    <t>Teléfono celular</t>
  </si>
  <si>
    <t>Servicio de TV de paga</t>
  </si>
  <si>
    <t>Servicio de streaming</t>
  </si>
  <si>
    <t>Consola de videojuegos</t>
  </si>
  <si>
    <t>PEI</t>
  </si>
  <si>
    <t>Estudiantes</t>
  </si>
  <si>
    <t>Jubilados</t>
  </si>
  <si>
    <t>Servicios de salud</t>
  </si>
  <si>
    <t>Sin servicio de salud</t>
  </si>
  <si>
    <t>Con servicio</t>
  </si>
  <si>
    <t>IMSS</t>
  </si>
  <si>
    <t>ISSSTE</t>
  </si>
  <si>
    <t>PEMEX o SEDENA</t>
  </si>
  <si>
    <t>Insabi</t>
  </si>
  <si>
    <t>IMSS Bienestar</t>
  </si>
  <si>
    <t>Privado</t>
  </si>
  <si>
    <t>Tasa Delictiva por cada 100 mil habitantes 2020</t>
  </si>
  <si>
    <t>Daño a la propiedad</t>
  </si>
  <si>
    <t>Otros delitos contra el patrimonio</t>
  </si>
  <si>
    <t>Incumplimiento de obligaciones de asistencia familiar</t>
  </si>
  <si>
    <t>Otros delitos contra la familia</t>
  </si>
  <si>
    <t>Violencia familiar</t>
  </si>
  <si>
    <t>Abuso sexual</t>
  </si>
  <si>
    <t>Acoso sexual</t>
  </si>
  <si>
    <t>Hostigamiento sexual</t>
  </si>
  <si>
    <t>Incesto</t>
  </si>
  <si>
    <t>Violación equiparada</t>
  </si>
  <si>
    <t>Violación simple</t>
  </si>
  <si>
    <t>Corrupción de menores</t>
  </si>
  <si>
    <t>Otros delitos contra la sociedad</t>
  </si>
  <si>
    <t>Trata de personas</t>
  </si>
  <si>
    <t>Aborto</t>
  </si>
  <si>
    <t>Feminicidio</t>
  </si>
  <si>
    <t>Homicidio</t>
  </si>
  <si>
    <t>Otros delitos que atentan contra la libertad personal</t>
  </si>
  <si>
    <t>Rapto</t>
  </si>
  <si>
    <t>Tráfico de menores</t>
  </si>
  <si>
    <t>Allanamiento de morada</t>
  </si>
  <si>
    <t>Contra el medio ambiente</t>
  </si>
  <si>
    <t>Delitos cometidos por servidores públicos</t>
  </si>
  <si>
    <t>Electorales</t>
  </si>
  <si>
    <t>Evasión de presos</t>
  </si>
  <si>
    <t>Falsedad</t>
  </si>
  <si>
    <t>Falsificación</t>
  </si>
  <si>
    <t>Narcomenudeo</t>
  </si>
  <si>
    <t>Otros delitos del Fuero Común</t>
  </si>
  <si>
    <t>Violencia de género en todas sus modalidades</t>
  </si>
  <si>
    <t>Otros delitos contra la libertad y la seguridad sexual</t>
  </si>
  <si>
    <t>Otros delitos contra la vida y la integridad corporal</t>
  </si>
  <si>
    <t>Contra el patrimonio</t>
  </si>
  <si>
    <t>Contra a familia</t>
  </si>
  <si>
    <t>Contra la libertad y la seguridad sexual</t>
  </si>
  <si>
    <t>Contra la sociedad</t>
  </si>
  <si>
    <t>Contra la vida y la Integridad corporal</t>
  </si>
  <si>
    <t>Contra la libertad personal</t>
  </si>
  <si>
    <t>Contra otros bienes jurídicos afectados</t>
  </si>
  <si>
    <t>Resultados electorales federales 2018 y 2021</t>
  </si>
  <si>
    <t>Candidato / Partido</t>
  </si>
  <si>
    <t>Presidente 2018 (votos)</t>
  </si>
  <si>
    <t>Presidente 2018 (% de votos)</t>
  </si>
  <si>
    <t>Senador 2018 (votos)</t>
  </si>
  <si>
    <t>Senador 2018 (% de votos)</t>
  </si>
  <si>
    <t>Diputado 2018 (votos)</t>
  </si>
  <si>
    <t>Diputado 2018 (% de votos)</t>
  </si>
  <si>
    <t>Diputado 2021 (votos)</t>
  </si>
  <si>
    <t>Diputado 2021 (% de votos)</t>
  </si>
  <si>
    <t>Ricardo Anaya</t>
  </si>
  <si>
    <t>José A. Meade</t>
  </si>
  <si>
    <t>AMLO</t>
  </si>
  <si>
    <t>Jaime Rodríguez</t>
  </si>
  <si>
    <t>Margarita Zavala</t>
  </si>
  <si>
    <t>PAN</t>
  </si>
  <si>
    <t>PRI</t>
  </si>
  <si>
    <t>PRD</t>
  </si>
  <si>
    <t>PVEM</t>
  </si>
  <si>
    <t>PT</t>
  </si>
  <si>
    <t>MC</t>
  </si>
  <si>
    <t>MORENA</t>
  </si>
  <si>
    <t>PES</t>
  </si>
  <si>
    <t>PANAL</t>
  </si>
  <si>
    <t>RSP</t>
  </si>
  <si>
    <t>FXM</t>
  </si>
  <si>
    <t>No registrados</t>
  </si>
  <si>
    <t>Votos nulos</t>
  </si>
  <si>
    <t>Total de votos</t>
  </si>
  <si>
    <t>Lista Nominal</t>
  </si>
  <si>
    <t>Participación</t>
  </si>
  <si>
    <t>Estadística infectados y defunciones por Covid-19</t>
  </si>
  <si>
    <t>Concepto</t>
  </si>
  <si>
    <t>Casos totales</t>
  </si>
  <si>
    <t xml:space="preserve"> Infectados</t>
  </si>
  <si>
    <t xml:space="preserve">  Ambularios</t>
  </si>
  <si>
    <t xml:space="preserve">  Hospitalizados</t>
  </si>
  <si>
    <t xml:space="preserve"> Defunciones</t>
  </si>
  <si>
    <t>Casos últimos 28 días</t>
  </si>
  <si>
    <t>% población total</t>
  </si>
  <si>
    <t>% total hombres</t>
  </si>
  <si>
    <t>% total mujeres</t>
  </si>
  <si>
    <t>Marginación CONAPO</t>
  </si>
  <si>
    <t>Índice</t>
  </si>
  <si>
    <t>Grado</t>
  </si>
  <si>
    <t>Salarios estimados por división de sector económico</t>
  </si>
  <si>
    <t>Salarios por división</t>
  </si>
  <si>
    <t>Salario promedio total</t>
  </si>
  <si>
    <t>Salario promedio urbano</t>
  </si>
  <si>
    <t>Salario promedio hombres</t>
  </si>
  <si>
    <t>Salario promedio urbano hombres</t>
  </si>
  <si>
    <t>Salario promedio mujeres</t>
  </si>
  <si>
    <t>Salario promedio urbano mujeres</t>
  </si>
  <si>
    <t xml:space="preserve"> Salario promedio total</t>
  </si>
  <si>
    <t xml:space="preserve">  Agricultura, ganadería, silvicultura, pesca y caza</t>
  </si>
  <si>
    <t xml:space="preserve">  Industrias extractivas</t>
  </si>
  <si>
    <t xml:space="preserve">  Industrias de transformación</t>
  </si>
  <si>
    <t xml:space="preserve">  Industria de la construcción</t>
  </si>
  <si>
    <t xml:space="preserve">  Industria eléctrica, capt. y suministro de agua potable</t>
  </si>
  <si>
    <t xml:space="preserve">  Comercio</t>
  </si>
  <si>
    <t xml:space="preserve">  Transportes y comunicaciones</t>
  </si>
  <si>
    <t xml:space="preserve">  Servicios para empresas, personas y el hogar</t>
  </si>
  <si>
    <t xml:space="preserve">  Servicios sociales y comunales</t>
  </si>
  <si>
    <t>Empleos registrados en el IMSS</t>
  </si>
  <si>
    <t>Empleados</t>
  </si>
  <si>
    <t>Empleados permanentes</t>
  </si>
  <si>
    <t>Hombres empleados</t>
  </si>
  <si>
    <t>Hombres empleados permanentes</t>
  </si>
  <si>
    <t>Mujeres empleadas</t>
  </si>
  <si>
    <t>Mujeres empleadas permanentes</t>
  </si>
  <si>
    <t>Empleados asegurados en el IMSS</t>
  </si>
  <si>
    <t>Total asegurados</t>
  </si>
  <si>
    <t>Distribución por rango de edad</t>
  </si>
  <si>
    <t>Menos de 15 años</t>
  </si>
  <si>
    <t>De 15 a 19 años</t>
  </si>
  <si>
    <t>De 20 a 29 años</t>
  </si>
  <si>
    <t>De 30 a 39 años</t>
  </si>
  <si>
    <t>De 40 a 49 años</t>
  </si>
  <si>
    <t>De 50 a 59 años</t>
  </si>
  <si>
    <t>De 60 a 69 años</t>
  </si>
  <si>
    <t>70 años y más</t>
  </si>
  <si>
    <t>Distribución por rango de salario</t>
  </si>
  <si>
    <t>Menos de 1 salario mínimo</t>
  </si>
  <si>
    <t>De 1 a 2 salarios mínimos</t>
  </si>
  <si>
    <t>De 3 a 5 salarios mínimos</t>
  </si>
  <si>
    <t>De 6 a 10 salarios mínimos</t>
  </si>
  <si>
    <t>De 11 a 15 salarios mínimos</t>
  </si>
  <si>
    <t>De 16 a 20 salarios mínimos</t>
  </si>
  <si>
    <t>Mayor a 20 salarios mínimos</t>
  </si>
  <si>
    <t>Sin salario</t>
  </si>
  <si>
    <t>Distribución por tamaño del patrón</t>
  </si>
  <si>
    <t>Con 1 puesto de trabajo</t>
  </si>
  <si>
    <t>Con 2 y hasta 5 puestos de trabajo</t>
  </si>
  <si>
    <t>Con 6 y hasta 50 puestos de trabajo</t>
  </si>
  <si>
    <t>Con 51 y hasta 250 puestos de trabajo</t>
  </si>
  <si>
    <t>Con 251 y hasta 500 puestos de trabajo</t>
  </si>
  <si>
    <t>Con 501 y hasta 1,000 puestos de trabajo</t>
  </si>
  <si>
    <t>Con más de 1,000 puestos de trabajo</t>
  </si>
  <si>
    <t>Distribución por sector económico</t>
  </si>
  <si>
    <t>Agricultura, ganadería, silvicultura, pesca y caza</t>
  </si>
  <si>
    <t>Industrias extractivas</t>
  </si>
  <si>
    <t>Industrias de transformación</t>
  </si>
  <si>
    <t>Industria de la construcción</t>
  </si>
  <si>
    <t>Industria eléctrica, capt. y suministro de agua potable</t>
  </si>
  <si>
    <t>Comercio</t>
  </si>
  <si>
    <t>Transportes y comunicaciones</t>
  </si>
  <si>
    <t>Servicios para empresas, personas y el hogar</t>
  </si>
  <si>
    <t>Servicios sociales y comunales</t>
  </si>
  <si>
    <t>Estadística operativa bancaria de la CNBV último semestre y variaciones mensuales</t>
  </si>
  <si>
    <t>Sucursales</t>
  </si>
  <si>
    <t>Sucursales cerradas por Covid-19</t>
  </si>
  <si>
    <t>Cajeros automáticos (ATM)</t>
  </si>
  <si>
    <t>ATM retiro y depósitos</t>
  </si>
  <si>
    <t>ATM sólo depósitos</t>
  </si>
  <si>
    <t>ATM sólo retiros</t>
  </si>
  <si>
    <t>Transacciones en ATM</t>
  </si>
  <si>
    <t>TVP (Terminal Punto de Venta)</t>
  </si>
  <si>
    <t>Establecimientos con TPV</t>
  </si>
  <si>
    <t>Transacciones en TPV</t>
  </si>
  <si>
    <t>Tarjetas de Débito (TDD)</t>
  </si>
  <si>
    <t>TDD Hombres</t>
  </si>
  <si>
    <t>TDD Mujeres</t>
  </si>
  <si>
    <t>TDD Morales</t>
  </si>
  <si>
    <t>Tarjetas de Crédito (TDC)</t>
  </si>
  <si>
    <t>TDC Hombres</t>
  </si>
  <si>
    <t>TDC Mujeres</t>
  </si>
  <si>
    <t>TDC Morales</t>
  </si>
  <si>
    <t>Saldos y número de contraros instrumentos de captación de la banca comercial de Banco de México</t>
  </si>
  <si>
    <t>Total cuentas</t>
  </si>
  <si>
    <t>Depósitos exigibilidad inmediata</t>
  </si>
  <si>
    <t>Nómina</t>
  </si>
  <si>
    <t>Depósitos a plazo</t>
  </si>
  <si>
    <t>Cuentas activas</t>
  </si>
  <si>
    <t>Cuentas no activas</t>
  </si>
  <si>
    <t>Contratos</t>
  </si>
  <si>
    <t>Saldos promedio (pesos)</t>
  </si>
  <si>
    <t>Montos, operaciones y promedio por Remesa captadas por Banco de México</t>
  </si>
  <si>
    <t>Cifras anuales</t>
  </si>
  <si>
    <t>Anual 2017</t>
  </si>
  <si>
    <t>Anual 2018</t>
  </si>
  <si>
    <t>Anual 2019</t>
  </si>
  <si>
    <t>Anual 2020</t>
  </si>
  <si>
    <t>Anual 2021</t>
  </si>
  <si>
    <t>Monto total (millones USD)</t>
  </si>
  <si>
    <t>Número de operaciones</t>
  </si>
  <si>
    <t>Promedio por remesa (USD)</t>
  </si>
  <si>
    <t>Crecimiento anual</t>
  </si>
  <si>
    <t>2017 - 2018</t>
  </si>
  <si>
    <t>2018 - 2019</t>
  </si>
  <si>
    <t>2019 - 2020</t>
  </si>
  <si>
    <t>2020 - 2021</t>
  </si>
  <si>
    <t>Cifras trimestrales</t>
  </si>
  <si>
    <t>1° a 2° trim</t>
  </si>
  <si>
    <t>2° a 3° trim</t>
  </si>
  <si>
    <t>3° a 4° trim</t>
  </si>
  <si>
    <t>Saldos (miles de pesos)</t>
  </si>
  <si>
    <t>Población total al 1 de enero de 2022</t>
  </si>
  <si>
    <t>Tasa de crecimiento anual población 2020-22</t>
  </si>
  <si>
    <t>Incidencia Delictiva 2021</t>
  </si>
  <si>
    <t>Incidencia Delictiva 2022 (estimado)</t>
  </si>
  <si>
    <t>Tasa Delictiva por cada 100 mil habitantes 2022 (estimado)</t>
  </si>
  <si>
    <t>Variación incidencia 2021 - 2022</t>
  </si>
  <si>
    <t>Variación tasa delictiva 2021 - 2022</t>
  </si>
  <si>
    <t>Tendencias  2019 - 2022</t>
  </si>
  <si>
    <t>Anual 2022</t>
  </si>
  <si>
    <t>2021 - 2022</t>
  </si>
  <si>
    <t>Ene-Mar-2022</t>
  </si>
  <si>
    <t>Abr-Jun-2022</t>
  </si>
  <si>
    <t>Jul-Sep-2022</t>
  </si>
  <si>
    <t>Oct-Dic-2022</t>
  </si>
  <si>
    <t>jueves, diciembre 22, 2022, 01:07 PM</t>
  </si>
  <si>
    <t>Entidad: Puebla (Pue)</t>
  </si>
  <si>
    <t>Gobernador:</t>
  </si>
  <si>
    <t>Lic. Sergio Salomón Céspedes Peregrina</t>
  </si>
  <si>
    <t>Bajo</t>
  </si>
  <si>
    <t>Alto</t>
  </si>
  <si>
    <t>Estimación al mes de: Nov - 2022</t>
  </si>
  <si>
    <t>Datos al mes de: Nov - 2022</t>
  </si>
  <si>
    <t>Incidencia delictiva, tasas delictivas por cada 100 mil habitantes y variación 2019 - 2022 por tipo de delito</t>
  </si>
  <si>
    <t>Periodo datos Covid-19 del 01 enero 2020 al 13 diciembre 2022</t>
  </si>
  <si>
    <t>May 2022</t>
  </si>
  <si>
    <t>Jun 2022</t>
  </si>
  <si>
    <t>Jul 2022</t>
  </si>
  <si>
    <t>Ago 2022</t>
  </si>
  <si>
    <t>Sep 2022</t>
  </si>
  <si>
    <t>Oct 2022</t>
  </si>
  <si>
    <t>Abr - 2022</t>
  </si>
  <si>
    <t>Ago - 2022</t>
  </si>
  <si>
    <t>Estadísticas Círculo de Crédito</t>
  </si>
  <si>
    <t>Datos al mes: Nov - 2022</t>
  </si>
  <si>
    <t>De 750 a 799</t>
  </si>
  <si>
    <t>Nov - 2021</t>
  </si>
  <si>
    <t>Dic - 2021</t>
  </si>
  <si>
    <t>Ene - 2022</t>
  </si>
  <si>
    <t>Feb - 2022</t>
  </si>
  <si>
    <t>Mar - 2022</t>
  </si>
  <si>
    <t>May - 2022</t>
  </si>
  <si>
    <t>Jun - 2022</t>
  </si>
  <si>
    <t>Jul - 2022</t>
  </si>
  <si>
    <t>Sep - 2022</t>
  </si>
  <si>
    <t>Oct - 2022</t>
  </si>
  <si>
    <t>Nov - 2022</t>
  </si>
  <si>
    <t>15/12/2022 al 13/12/2024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</si>
</sst>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7" formatCode="&quot;$&quot;#,##0.00;\-&quot;$&quot;#,##0.00"/>
    <numFmt numFmtId="44" formatCode="_-&quot;$&quot;* #,##0.00_-;\-&quot;$&quot;* #,##0.00_-;_-&quot;$&quot;* &quot;-&quot;??_-;_-@_-"/>
    <numFmt numFmtId="184" formatCode="_-* #,##0.00\ &quot;Pts&quot;_-;\-* #,##0.00\ &quot;Pts&quot;_-;_-* &quot;-&quot;??\ &quot;Pts&quot;_-;_-@_-"/>
    <numFmt numFmtId="185" formatCode="_-* #,##0.00\ _P_t_s_-;\-* #,##0.00\ _P_t_s_-;_-* &quot;-&quot;??\ _P_t_s_-;_-@_-"/>
    <numFmt numFmtId="188" formatCode="0.0%"/>
    <numFmt numFmtId="191" formatCode="&quot;$&quot;#,##0.00"/>
    <numFmt numFmtId="195" formatCode="[$$-80A]#,##0.00;\-[$$-80A]#,##0.00"/>
    <numFmt numFmtId="196" formatCode="#,##0_ ;\-#,##0\ "/>
    <numFmt numFmtId="197" formatCode="#,##0.00_ ;\-#,##0.00\ "/>
    <numFmt numFmtId="198" formatCode="_-[$$-80A]* #,##0_-;\-[$$-80A]* #,##0_-;_-[$$-80A]* &quot;-&quot;??_-;_-@_-"/>
    <numFmt numFmtId="199" formatCode="#,##0.000"/>
    <numFmt numFmtId="200" formatCode="0.000%"/>
    <numFmt numFmtId="201" formatCode="#,##0.0000"/>
    <numFmt numFmtId="202" formatCode="&quot;$&quot;#,##0"/>
  </numFmts>
  <fonts count="17" x14ac:knownFonts="1">
    <font>
      <sz val="10"/>
      <name val="Arial"/>
    </font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4"/>
      <color indexed="12"/>
      <name val="Arial"/>
      <family val="2"/>
    </font>
    <font>
      <b/>
      <sz val="12"/>
      <color indexed="9"/>
      <name val="Arial"/>
      <family val="2"/>
    </font>
    <font>
      <b/>
      <sz val="12"/>
      <color indexed="18"/>
      <name val="Arial"/>
      <family val="2"/>
    </font>
    <font>
      <b/>
      <sz val="12"/>
      <color indexed="14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1"/>
      <name val="Arial"/>
      <family val="2"/>
    </font>
    <font>
      <sz val="12"/>
      <color theme="0"/>
      <name val="Arial"/>
      <family val="2"/>
    </font>
    <font>
      <sz val="10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</borders>
  <cellStyleXfs count="6">
    <xf numFmtId="0" fontId="0" fillId="0" borderId="0"/>
    <xf numFmtId="185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0" fontId="10" fillId="0" borderId="0"/>
    <xf numFmtId="0" fontId="12" fillId="0" borderId="0"/>
    <xf numFmtId="9" fontId="1" fillId="0" borderId="0" applyFont="0" applyFill="0" applyBorder="0" applyAlignment="0" applyProtection="0"/>
  </cellStyleXfs>
  <cellXfs count="282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right"/>
    </xf>
    <xf numFmtId="0" fontId="2" fillId="0" borderId="0" xfId="0" applyFont="1" applyAlignment="1" applyProtection="1">
      <alignment horizontal="left" indent="1"/>
    </xf>
    <xf numFmtId="0" fontId="6" fillId="0" borderId="0" xfId="0" applyFont="1" applyAlignment="1" applyProtection="1">
      <alignment horizontal="left" indent="1"/>
    </xf>
    <xf numFmtId="0" fontId="2" fillId="0" borderId="0" xfId="0" applyFont="1" applyAlignment="1" applyProtection="1">
      <alignment horizontal="left"/>
    </xf>
    <xf numFmtId="0" fontId="4" fillId="0" borderId="0" xfId="0" quotePrefix="1" applyFont="1" applyAlignment="1" applyProtection="1">
      <alignment horizontal="right"/>
    </xf>
    <xf numFmtId="0" fontId="5" fillId="0" borderId="0" xfId="0" applyFont="1" applyProtection="1"/>
    <xf numFmtId="0" fontId="7" fillId="2" borderId="0" xfId="0" applyFont="1" applyFill="1" applyAlignment="1" applyProtection="1">
      <alignment horizontal="left" indent="1"/>
    </xf>
    <xf numFmtId="0" fontId="5" fillId="0" borderId="1" xfId="0" applyFont="1" applyBorder="1" applyAlignment="1" applyProtection="1">
      <alignment horizontal="left" indent="2"/>
    </xf>
    <xf numFmtId="0" fontId="5" fillId="0" borderId="2" xfId="0" applyFont="1" applyBorder="1" applyProtection="1"/>
    <xf numFmtId="3" fontId="3" fillId="0" borderId="3" xfId="1" applyNumberFormat="1" applyFont="1" applyBorder="1" applyAlignment="1" applyProtection="1">
      <alignment horizontal="right" indent="1"/>
    </xf>
    <xf numFmtId="10" fontId="3" fillId="0" borderId="3" xfId="5" applyNumberFormat="1" applyFont="1" applyBorder="1" applyAlignment="1" applyProtection="1">
      <alignment horizontal="right" indent="1"/>
    </xf>
    <xf numFmtId="10" fontId="3" fillId="3" borderId="3" xfId="5" applyNumberFormat="1" applyFont="1" applyFill="1" applyBorder="1" applyAlignment="1" applyProtection="1">
      <alignment horizontal="center"/>
    </xf>
    <xf numFmtId="0" fontId="5" fillId="0" borderId="1" xfId="0" quotePrefix="1" applyFont="1" applyBorder="1" applyAlignment="1" applyProtection="1">
      <alignment horizontal="left" indent="2"/>
    </xf>
    <xf numFmtId="0" fontId="3" fillId="3" borderId="3" xfId="0" quotePrefix="1" applyFont="1" applyFill="1" applyBorder="1" applyAlignment="1" applyProtection="1">
      <alignment horizontal="left" vertical="center" indent="1"/>
    </xf>
    <xf numFmtId="0" fontId="5" fillId="0" borderId="4" xfId="0" applyFont="1" applyBorder="1" applyProtection="1"/>
    <xf numFmtId="0" fontId="3" fillId="0" borderId="3" xfId="0" applyFont="1" applyBorder="1" applyAlignment="1" applyProtection="1">
      <alignment horizontal="center" vertical="top" wrapText="1"/>
    </xf>
    <xf numFmtId="0" fontId="5" fillId="0" borderId="3" xfId="0" applyFont="1" applyBorder="1" applyAlignment="1" applyProtection="1">
      <alignment horizontal="center" vertical="center"/>
    </xf>
    <xf numFmtId="3" fontId="5" fillId="0" borderId="3" xfId="1" applyNumberFormat="1" applyFont="1" applyBorder="1" applyAlignment="1" applyProtection="1">
      <alignment horizontal="right" indent="1"/>
    </xf>
    <xf numFmtId="10" fontId="5" fillId="4" borderId="3" xfId="5" applyNumberFormat="1" applyFont="1" applyFill="1" applyBorder="1" applyAlignment="1" applyProtection="1">
      <alignment horizontal="right" indent="1"/>
    </xf>
    <xf numFmtId="0" fontId="5" fillId="3" borderId="3" xfId="0" applyFont="1" applyFill="1" applyBorder="1" applyAlignment="1" applyProtection="1">
      <alignment horizontal="center" vertical="center"/>
    </xf>
    <xf numFmtId="3" fontId="5" fillId="3" borderId="3" xfId="1" applyNumberFormat="1" applyFont="1" applyFill="1" applyBorder="1" applyAlignment="1" applyProtection="1">
      <alignment horizontal="right" indent="1"/>
    </xf>
    <xf numFmtId="10" fontId="5" fillId="3" borderId="3" xfId="5" applyNumberFormat="1" applyFont="1" applyFill="1" applyBorder="1" applyAlignment="1" applyProtection="1">
      <alignment horizontal="right" indent="1"/>
    </xf>
    <xf numFmtId="10" fontId="5" fillId="0" borderId="3" xfId="5" applyNumberFormat="1" applyFont="1" applyBorder="1" applyAlignment="1" applyProtection="1">
      <alignment horizontal="right" indent="1"/>
    </xf>
    <xf numFmtId="0" fontId="3" fillId="3" borderId="3" xfId="0" applyFont="1" applyFill="1" applyBorder="1" applyAlignment="1" applyProtection="1">
      <alignment horizontal="left" vertical="center" indent="1"/>
    </xf>
    <xf numFmtId="0" fontId="5" fillId="0" borderId="1" xfId="0" quotePrefix="1" applyFont="1" applyBorder="1" applyAlignment="1" applyProtection="1">
      <alignment horizontal="left" indent="1"/>
    </xf>
    <xf numFmtId="0" fontId="5" fillId="3" borderId="1" xfId="0" quotePrefix="1" applyFont="1" applyFill="1" applyBorder="1" applyAlignment="1" applyProtection="1">
      <alignment horizontal="left" indent="1"/>
    </xf>
    <xf numFmtId="0" fontId="5" fillId="3" borderId="2" xfId="0" applyFont="1" applyFill="1" applyBorder="1" applyProtection="1"/>
    <xf numFmtId="0" fontId="3" fillId="0" borderId="0" xfId="0" quotePrefix="1" applyFont="1" applyFill="1" applyAlignment="1" applyProtection="1">
      <alignment horizontal="left" indent="1"/>
    </xf>
    <xf numFmtId="0" fontId="5" fillId="0" borderId="0" xfId="0" applyFont="1" applyFill="1" applyProtection="1"/>
    <xf numFmtId="3" fontId="3" fillId="3" borderId="3" xfId="1" applyNumberFormat="1" applyFont="1" applyFill="1" applyBorder="1" applyAlignment="1" applyProtection="1">
      <alignment horizontal="right" indent="1"/>
    </xf>
    <xf numFmtId="10" fontId="3" fillId="3" borderId="3" xfId="5" applyNumberFormat="1" applyFont="1" applyFill="1" applyBorder="1" applyAlignment="1" applyProtection="1">
      <alignment horizontal="right" indent="1"/>
    </xf>
    <xf numFmtId="185" fontId="3" fillId="0" borderId="0" xfId="1" applyNumberFormat="1" applyFont="1" applyFill="1" applyBorder="1" applyAlignment="1" applyProtection="1">
      <alignment horizontal="right" indent="1"/>
    </xf>
    <xf numFmtId="3" fontId="8" fillId="0" borderId="3" xfId="1" applyNumberFormat="1" applyFont="1" applyBorder="1" applyAlignment="1" applyProtection="1">
      <alignment horizontal="right" indent="1"/>
    </xf>
    <xf numFmtId="3" fontId="9" fillId="0" borderId="3" xfId="1" applyNumberFormat="1" applyFont="1" applyBorder="1" applyAlignment="1" applyProtection="1">
      <alignment horizontal="right" indent="1"/>
    </xf>
    <xf numFmtId="0" fontId="5" fillId="0" borderId="3" xfId="0" quotePrefix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3" fontId="3" fillId="0" borderId="0" xfId="1" applyNumberFormat="1" applyFont="1" applyBorder="1" applyAlignment="1" applyProtection="1">
      <alignment horizontal="right" indent="1"/>
    </xf>
    <xf numFmtId="3" fontId="5" fillId="0" borderId="0" xfId="1" applyNumberFormat="1" applyFont="1" applyBorder="1" applyAlignment="1" applyProtection="1">
      <alignment horizontal="right" indent="1"/>
    </xf>
    <xf numFmtId="0" fontId="5" fillId="0" borderId="1" xfId="0" applyFont="1" applyBorder="1" applyAlignment="1" applyProtection="1">
      <alignment horizontal="left" indent="1"/>
    </xf>
    <xf numFmtId="4" fontId="3" fillId="0" borderId="3" xfId="1" applyNumberFormat="1" applyFont="1" applyBorder="1" applyAlignment="1" applyProtection="1">
      <alignment horizontal="right" indent="1"/>
    </xf>
    <xf numFmtId="0" fontId="3" fillId="0" borderId="3" xfId="0" quotePrefix="1" applyFont="1" applyBorder="1" applyAlignment="1" applyProtection="1">
      <alignment horizontal="center" vertical="top" wrapText="1"/>
    </xf>
    <xf numFmtId="0" fontId="5" fillId="0" borderId="3" xfId="0" applyFont="1" applyBorder="1" applyAlignment="1" applyProtection="1">
      <alignment horizontal="left" vertical="center" indent="1"/>
    </xf>
    <xf numFmtId="0" fontId="5" fillId="3" borderId="1" xfId="0" applyFont="1" applyFill="1" applyBorder="1" applyAlignment="1" applyProtection="1">
      <alignment horizontal="left" indent="1"/>
    </xf>
    <xf numFmtId="0" fontId="5" fillId="3" borderId="4" xfId="0" applyFont="1" applyFill="1" applyBorder="1" applyProtection="1"/>
    <xf numFmtId="0" fontId="7" fillId="2" borderId="0" xfId="0" quotePrefix="1" applyFont="1" applyFill="1" applyAlignment="1" applyProtection="1">
      <alignment horizontal="left" indent="1"/>
    </xf>
    <xf numFmtId="191" fontId="5" fillId="0" borderId="3" xfId="2" applyNumberFormat="1" applyFont="1" applyBorder="1" applyAlignment="1" applyProtection="1">
      <alignment horizontal="right" vertical="center" indent="1"/>
    </xf>
    <xf numFmtId="0" fontId="5" fillId="0" borderId="3" xfId="0" quotePrefix="1" applyFont="1" applyBorder="1" applyAlignment="1" applyProtection="1">
      <alignment horizontal="left" vertical="center" indent="1"/>
    </xf>
    <xf numFmtId="0" fontId="3" fillId="0" borderId="3" xfId="0" applyFont="1" applyBorder="1" applyAlignment="1" applyProtection="1">
      <alignment horizontal="left" indent="1"/>
    </xf>
    <xf numFmtId="0" fontId="5" fillId="0" borderId="3" xfId="0" quotePrefix="1" applyFont="1" applyBorder="1" applyAlignment="1" applyProtection="1">
      <alignment horizontal="left" indent="2"/>
    </xf>
    <xf numFmtId="0" fontId="5" fillId="0" borderId="1" xfId="0" quotePrefix="1" applyFont="1" applyBorder="1" applyAlignment="1" applyProtection="1">
      <alignment horizontal="left" indent="3"/>
    </xf>
    <xf numFmtId="0" fontId="3" fillId="0" borderId="0" xfId="0" applyFont="1" applyProtection="1"/>
    <xf numFmtId="0" fontId="3" fillId="0" borderId="1" xfId="0" applyFont="1" applyBorder="1" applyAlignment="1" applyProtection="1">
      <alignment horizontal="left" indent="3"/>
    </xf>
    <xf numFmtId="0" fontId="3" fillId="0" borderId="3" xfId="0" applyFont="1" applyBorder="1" applyAlignment="1" applyProtection="1">
      <alignment horizontal="center"/>
    </xf>
    <xf numFmtId="191" fontId="3" fillId="0" borderId="3" xfId="2" applyNumberFormat="1" applyFont="1" applyBorder="1" applyAlignment="1" applyProtection="1">
      <alignment horizontal="right" vertical="center" indent="1"/>
    </xf>
    <xf numFmtId="0" fontId="5" fillId="3" borderId="1" xfId="0" quotePrefix="1" applyFont="1" applyFill="1" applyBorder="1" applyAlignment="1" applyProtection="1">
      <alignment horizontal="left" indent="3"/>
    </xf>
    <xf numFmtId="191" fontId="3" fillId="3" borderId="3" xfId="2" applyNumberFormat="1" applyFont="1" applyFill="1" applyBorder="1" applyAlignment="1" applyProtection="1">
      <alignment horizontal="right" vertical="center" indent="1"/>
    </xf>
    <xf numFmtId="3" fontId="5" fillId="0" borderId="3" xfId="5" applyNumberFormat="1" applyFont="1" applyBorder="1" applyAlignment="1" applyProtection="1">
      <alignment horizontal="right" vertical="center" indent="1"/>
    </xf>
    <xf numFmtId="195" fontId="5" fillId="0" borderId="3" xfId="5" applyNumberFormat="1" applyFont="1" applyBorder="1" applyAlignment="1" applyProtection="1">
      <alignment horizontal="right" vertical="center" indent="1"/>
    </xf>
    <xf numFmtId="3" fontId="5" fillId="3" borderId="3" xfId="5" applyNumberFormat="1" applyFont="1" applyFill="1" applyBorder="1" applyAlignment="1" applyProtection="1">
      <alignment horizontal="right" vertical="center" indent="1"/>
    </xf>
    <xf numFmtId="195" fontId="5" fillId="3" borderId="3" xfId="5" applyNumberFormat="1" applyFont="1" applyFill="1" applyBorder="1" applyAlignment="1" applyProtection="1">
      <alignment horizontal="right" vertical="center" indent="1"/>
    </xf>
    <xf numFmtId="10" fontId="3" fillId="0" borderId="3" xfId="5" applyNumberFormat="1" applyFont="1" applyBorder="1" applyAlignment="1" applyProtection="1">
      <alignment horizontal="right" vertical="center" indent="1"/>
    </xf>
    <xf numFmtId="10" fontId="3" fillId="3" borderId="3" xfId="5" applyNumberFormat="1" applyFont="1" applyFill="1" applyBorder="1" applyAlignment="1" applyProtection="1">
      <alignment horizontal="right" vertical="center" indent="1"/>
    </xf>
    <xf numFmtId="0" fontId="3" fillId="0" borderId="1" xfId="0" applyFont="1" applyBorder="1" applyAlignment="1" applyProtection="1">
      <alignment horizontal="left" indent="1"/>
    </xf>
    <xf numFmtId="0" fontId="5" fillId="0" borderId="0" xfId="0" applyFont="1" applyAlignment="1" applyProtection="1">
      <alignment horizontal="left" indent="2"/>
    </xf>
    <xf numFmtId="0" fontId="5" fillId="3" borderId="3" xfId="0" applyFont="1" applyFill="1" applyBorder="1" applyAlignment="1" applyProtection="1">
      <alignment horizontal="left" indent="2"/>
    </xf>
    <xf numFmtId="0" fontId="3" fillId="3" borderId="3" xfId="0" applyFont="1" applyFill="1" applyBorder="1" applyAlignment="1" applyProtection="1">
      <alignment horizontal="center"/>
    </xf>
    <xf numFmtId="0" fontId="5" fillId="0" borderId="0" xfId="0" quotePrefix="1" applyFont="1" applyBorder="1" applyAlignment="1" applyProtection="1">
      <alignment horizontal="left" indent="2"/>
    </xf>
    <xf numFmtId="3" fontId="3" fillId="0" borderId="3" xfId="0" applyNumberFormat="1" applyFont="1" applyBorder="1" applyAlignment="1" applyProtection="1">
      <alignment horizontal="right" indent="1"/>
    </xf>
    <xf numFmtId="0" fontId="5" fillId="0" borderId="0" xfId="0" quotePrefix="1" applyFont="1" applyAlignment="1" applyProtection="1">
      <alignment horizontal="left" indent="3"/>
    </xf>
    <xf numFmtId="0" fontId="5" fillId="0" borderId="0" xfId="0" applyFont="1" applyAlignment="1" applyProtection="1"/>
    <xf numFmtId="0" fontId="5" fillId="0" borderId="0" xfId="0" applyFont="1" applyAlignment="1" applyProtection="1">
      <alignment horizontal="left" indent="1"/>
    </xf>
    <xf numFmtId="0" fontId="5" fillId="0" borderId="0" xfId="0" quotePrefix="1" applyFont="1" applyAlignment="1" applyProtection="1">
      <alignment horizontal="left" indent="2"/>
      <protection locked="0"/>
    </xf>
    <xf numFmtId="17" fontId="3" fillId="3" borderId="3" xfId="0" applyNumberFormat="1" applyFont="1" applyFill="1" applyBorder="1" applyAlignment="1" applyProtection="1">
      <alignment horizontal="center" vertical="top" wrapText="1"/>
      <protection locked="0"/>
    </xf>
    <xf numFmtId="17" fontId="3" fillId="3" borderId="3" xfId="0" quotePrefix="1" applyNumberFormat="1" applyFont="1" applyFill="1" applyBorder="1" applyAlignment="1" applyProtection="1">
      <alignment horizontal="center" vertical="top" wrapText="1"/>
      <protection locked="0"/>
    </xf>
    <xf numFmtId="188" fontId="5" fillId="0" borderId="3" xfId="5" applyNumberFormat="1" applyFont="1" applyBorder="1" applyAlignment="1" applyProtection="1">
      <alignment horizontal="right" vertical="center" indent="1"/>
    </xf>
    <xf numFmtId="188" fontId="5" fillId="3" borderId="3" xfId="5" applyNumberFormat="1" applyFont="1" applyFill="1" applyBorder="1" applyAlignment="1" applyProtection="1">
      <alignment horizontal="right" vertical="center" indent="1"/>
    </xf>
    <xf numFmtId="3" fontId="3" fillId="6" borderId="3" xfId="5" applyNumberFormat="1" applyFont="1" applyFill="1" applyBorder="1" applyAlignment="1" applyProtection="1">
      <alignment horizontal="right" vertical="center" indent="1"/>
    </xf>
    <xf numFmtId="195" fontId="3" fillId="6" borderId="3" xfId="5" applyNumberFormat="1" applyFont="1" applyFill="1" applyBorder="1" applyAlignment="1" applyProtection="1">
      <alignment horizontal="right" vertical="center" indent="1"/>
    </xf>
    <xf numFmtId="188" fontId="3" fillId="6" borderId="3" xfId="5" applyNumberFormat="1" applyFont="1" applyFill="1" applyBorder="1" applyAlignment="1" applyProtection="1">
      <alignment horizontal="right" vertical="center" indent="1"/>
    </xf>
    <xf numFmtId="199" fontId="5" fillId="0" borderId="3" xfId="5" applyNumberFormat="1" applyFont="1" applyBorder="1" applyAlignment="1" applyProtection="1">
      <alignment horizontal="right" vertical="center" indent="1"/>
    </xf>
    <xf numFmtId="199" fontId="5" fillId="3" borderId="3" xfId="5" applyNumberFormat="1" applyFont="1" applyFill="1" applyBorder="1" applyAlignment="1" applyProtection="1">
      <alignment horizontal="right" vertical="center" indent="1"/>
    </xf>
    <xf numFmtId="199" fontId="3" fillId="6" borderId="3" xfId="5" applyNumberFormat="1" applyFont="1" applyFill="1" applyBorder="1" applyAlignment="1" applyProtection="1">
      <alignment horizontal="right" vertical="center" indent="1"/>
    </xf>
    <xf numFmtId="10" fontId="3" fillId="6" borderId="3" xfId="5" applyNumberFormat="1" applyFont="1" applyFill="1" applyBorder="1" applyAlignment="1" applyProtection="1">
      <alignment horizontal="right" vertical="center" indent="1"/>
    </xf>
    <xf numFmtId="10" fontId="3" fillId="5" borderId="3" xfId="5" applyNumberFormat="1" applyFont="1" applyFill="1" applyBorder="1" applyAlignment="1" applyProtection="1">
      <alignment horizontal="right" indent="1"/>
    </xf>
    <xf numFmtId="0" fontId="5" fillId="3" borderId="3" xfId="0" applyFont="1" applyFill="1" applyBorder="1" applyAlignment="1" applyProtection="1">
      <alignment horizontal="right" vertical="top" indent="1"/>
      <protection locked="0"/>
    </xf>
    <xf numFmtId="10" fontId="5" fillId="0" borderId="3" xfId="5" quotePrefix="1" applyNumberFormat="1" applyFont="1" applyBorder="1" applyAlignment="1" applyProtection="1">
      <alignment horizontal="right" indent="1"/>
      <protection locked="0"/>
    </xf>
    <xf numFmtId="44" fontId="5" fillId="0" borderId="3" xfId="0" quotePrefix="1" applyNumberFormat="1" applyFont="1" applyBorder="1" applyAlignment="1" applyProtection="1">
      <alignment horizontal="right" indent="1"/>
      <protection locked="0"/>
    </xf>
    <xf numFmtId="10" fontId="5" fillId="0" borderId="3" xfId="5" applyNumberFormat="1" applyFont="1" applyBorder="1" applyAlignment="1" applyProtection="1">
      <alignment horizontal="right" indent="1"/>
      <protection locked="0"/>
    </xf>
    <xf numFmtId="0" fontId="5" fillId="7" borderId="3" xfId="0" applyFont="1" applyFill="1" applyBorder="1" applyAlignment="1" applyProtection="1">
      <alignment horizontal="center" vertical="center"/>
    </xf>
    <xf numFmtId="3" fontId="3" fillId="7" borderId="3" xfId="1" applyNumberFormat="1" applyFont="1" applyFill="1" applyBorder="1" applyAlignment="1" applyProtection="1">
      <alignment horizontal="right" indent="1"/>
    </xf>
    <xf numFmtId="10" fontId="3" fillId="7" borderId="3" xfId="5" applyNumberFormat="1" applyFont="1" applyFill="1" applyBorder="1" applyAlignment="1" applyProtection="1">
      <alignment horizontal="right" indent="1"/>
    </xf>
    <xf numFmtId="0" fontId="5" fillId="0" borderId="0" xfId="0" applyFont="1" applyProtection="1">
      <protection locked="0"/>
    </xf>
    <xf numFmtId="0" fontId="15" fillId="0" borderId="0" xfId="0" applyFont="1" applyProtection="1"/>
    <xf numFmtId="188" fontId="16" fillId="0" borderId="0" xfId="3" applyNumberFormat="1" applyFont="1" applyProtection="1"/>
    <xf numFmtId="9" fontId="15" fillId="0" borderId="0" xfId="5" applyFont="1" applyBorder="1" applyAlignment="1" applyProtection="1">
      <alignment horizontal="right" indent="1"/>
      <protection hidden="1"/>
    </xf>
    <xf numFmtId="0" fontId="15" fillId="0" borderId="0" xfId="0" applyFont="1" applyProtection="1">
      <protection locked="0"/>
    </xf>
    <xf numFmtId="0" fontId="16" fillId="0" borderId="0" xfId="0" applyFont="1"/>
    <xf numFmtId="0" fontId="16" fillId="0" borderId="0" xfId="0" applyFont="1" applyProtection="1"/>
    <xf numFmtId="17" fontId="16" fillId="0" borderId="0" xfId="0" applyNumberFormat="1" applyFont="1"/>
    <xf numFmtId="196" fontId="16" fillId="0" borderId="0" xfId="1" applyNumberFormat="1" applyFont="1"/>
    <xf numFmtId="198" fontId="16" fillId="0" borderId="0" xfId="0" applyNumberFormat="1" applyFont="1" applyProtection="1"/>
    <xf numFmtId="188" fontId="16" fillId="0" borderId="0" xfId="5" applyNumberFormat="1" applyFont="1" applyProtection="1"/>
    <xf numFmtId="188" fontId="16" fillId="0" borderId="0" xfId="0" applyNumberFormat="1" applyFont="1" applyProtection="1"/>
    <xf numFmtId="188" fontId="16" fillId="0" borderId="0" xfId="0" quotePrefix="1" applyNumberFormat="1" applyFont="1" applyAlignment="1" applyProtection="1">
      <alignment horizontal="left"/>
    </xf>
    <xf numFmtId="0" fontId="5" fillId="0" borderId="2" xfId="0" quotePrefix="1" applyFont="1" applyBorder="1" applyAlignment="1" applyProtection="1">
      <alignment horizontal="left" vertical="top" wrapText="1" indent="1"/>
    </xf>
    <xf numFmtId="0" fontId="5" fillId="0" borderId="4" xfId="0" quotePrefix="1" applyFont="1" applyBorder="1" applyAlignment="1" applyProtection="1">
      <alignment horizontal="left" vertical="top" wrapText="1" indent="1"/>
    </xf>
    <xf numFmtId="0" fontId="5" fillId="3" borderId="2" xfId="0" quotePrefix="1" applyFont="1" applyFill="1" applyBorder="1" applyAlignment="1" applyProtection="1">
      <alignment horizontal="left" vertical="top" wrapText="1" indent="1"/>
    </xf>
    <xf numFmtId="0" fontId="5" fillId="3" borderId="4" xfId="0" quotePrefix="1" applyFont="1" applyFill="1" applyBorder="1" applyAlignment="1" applyProtection="1">
      <alignment horizontal="left" vertical="top" wrapText="1" indent="1"/>
    </xf>
    <xf numFmtId="10" fontId="3" fillId="3" borderId="3" xfId="5" quotePrefix="1" applyNumberFormat="1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horizontal="left" indent="2"/>
    </xf>
    <xf numFmtId="0" fontId="5" fillId="0" borderId="0" xfId="0" applyFont="1" applyBorder="1" applyProtection="1"/>
    <xf numFmtId="44" fontId="3" fillId="0" borderId="0" xfId="2" applyNumberFormat="1" applyFont="1" applyBorder="1" applyAlignment="1" applyProtection="1">
      <alignment horizontal="right" indent="1"/>
    </xf>
    <xf numFmtId="10" fontId="5" fillId="0" borderId="3" xfId="0" applyNumberFormat="1" applyFont="1" applyBorder="1" applyAlignment="1" applyProtection="1">
      <alignment horizontal="right" indent="1"/>
    </xf>
    <xf numFmtId="0" fontId="5" fillId="3" borderId="3" xfId="0" applyFont="1" applyFill="1" applyBorder="1" applyAlignment="1" applyProtection="1">
      <alignment horizontal="left" indent="1"/>
    </xf>
    <xf numFmtId="0" fontId="5" fillId="3" borderId="3" xfId="0" quotePrefix="1" applyFont="1" applyFill="1" applyBorder="1" applyAlignment="1" applyProtection="1">
      <alignment horizontal="left" indent="1"/>
    </xf>
    <xf numFmtId="0" fontId="3" fillId="3" borderId="4" xfId="0" applyFont="1" applyFill="1" applyBorder="1" applyAlignment="1" applyProtection="1">
      <alignment horizontal="center"/>
    </xf>
    <xf numFmtId="3" fontId="3" fillId="3" borderId="3" xfId="0" applyNumberFormat="1" applyFont="1" applyFill="1" applyBorder="1" applyAlignment="1" applyProtection="1">
      <alignment horizontal="right" indent="1"/>
    </xf>
    <xf numFmtId="3" fontId="5" fillId="0" borderId="3" xfId="0" applyNumberFormat="1" applyFont="1" applyBorder="1" applyAlignment="1" applyProtection="1">
      <alignment horizontal="right" indent="1"/>
    </xf>
    <xf numFmtId="0" fontId="7" fillId="2" borderId="13" xfId="0" applyFont="1" applyFill="1" applyBorder="1" applyAlignment="1" applyProtection="1">
      <alignment horizontal="left" indent="1"/>
    </xf>
    <xf numFmtId="10" fontId="3" fillId="3" borderId="3" xfId="0" applyNumberFormat="1" applyFont="1" applyFill="1" applyBorder="1" applyAlignment="1" applyProtection="1">
      <alignment horizontal="right" indent="1"/>
    </xf>
    <xf numFmtId="10" fontId="5" fillId="3" borderId="3" xfId="1" applyNumberFormat="1" applyFont="1" applyFill="1" applyBorder="1" applyAlignment="1" applyProtection="1">
      <alignment horizontal="right" indent="1"/>
    </xf>
    <xf numFmtId="10" fontId="5" fillId="0" borderId="3" xfId="1" applyNumberFormat="1" applyFont="1" applyBorder="1" applyAlignment="1" applyProtection="1">
      <alignment horizontal="right" indent="1"/>
    </xf>
    <xf numFmtId="10" fontId="3" fillId="7" borderId="3" xfId="1" applyNumberFormat="1" applyFont="1" applyFill="1" applyBorder="1" applyAlignment="1" applyProtection="1">
      <alignment horizontal="right" indent="1"/>
    </xf>
    <xf numFmtId="4" fontId="3" fillId="3" borderId="3" xfId="0" applyNumberFormat="1" applyFont="1" applyFill="1" applyBorder="1" applyAlignment="1" applyProtection="1">
      <alignment horizontal="right" indent="1"/>
    </xf>
    <xf numFmtId="7" fontId="3" fillId="3" borderId="3" xfId="2" applyNumberFormat="1" applyFont="1" applyFill="1" applyBorder="1" applyAlignment="1" applyProtection="1">
      <alignment horizontal="right" indent="1"/>
    </xf>
    <xf numFmtId="7" fontId="3" fillId="0" borderId="3" xfId="2" applyNumberFormat="1" applyFont="1" applyBorder="1" applyAlignment="1" applyProtection="1">
      <alignment horizontal="right" indent="1"/>
    </xf>
    <xf numFmtId="0" fontId="5" fillId="0" borderId="1" xfId="0" applyFont="1" applyBorder="1" applyAlignment="1" applyProtection="1">
      <alignment horizontal="left" vertical="center" indent="1"/>
    </xf>
    <xf numFmtId="0" fontId="5" fillId="0" borderId="4" xfId="0" applyFont="1" applyBorder="1" applyAlignment="1" applyProtection="1">
      <alignment horizontal="left" vertical="center" indent="1"/>
    </xf>
    <xf numFmtId="0" fontId="5" fillId="0" borderId="1" xfId="0" quotePrefix="1" applyFont="1" applyBorder="1" applyAlignment="1" applyProtection="1">
      <alignment horizontal="left" vertical="center" indent="1"/>
    </xf>
    <xf numFmtId="3" fontId="3" fillId="6" borderId="3" xfId="1" applyNumberFormat="1" applyFont="1" applyFill="1" applyBorder="1" applyAlignment="1" applyProtection="1">
      <alignment horizontal="right" indent="1"/>
    </xf>
    <xf numFmtId="10" fontId="3" fillId="6" borderId="3" xfId="5" applyNumberFormat="1" applyFont="1" applyFill="1" applyBorder="1" applyAlignment="1" applyProtection="1">
      <alignment horizontal="right" indent="1"/>
    </xf>
    <xf numFmtId="9" fontId="3" fillId="6" borderId="3" xfId="1" applyNumberFormat="1" applyFont="1" applyFill="1" applyBorder="1" applyAlignment="1" applyProtection="1">
      <alignment horizontal="right" indent="1"/>
    </xf>
    <xf numFmtId="0" fontId="5" fillId="0" borderId="0" xfId="0" quotePrefix="1" applyFont="1" applyBorder="1" applyAlignment="1" applyProtection="1">
      <alignment horizontal="left" vertical="top" wrapText="1" indent="1"/>
    </xf>
    <xf numFmtId="3" fontId="5" fillId="0" borderId="0" xfId="5" applyNumberFormat="1" applyFont="1" applyBorder="1" applyAlignment="1" applyProtection="1">
      <alignment horizontal="right" vertical="center" indent="1"/>
    </xf>
    <xf numFmtId="195" fontId="5" fillId="0" borderId="0" xfId="5" applyNumberFormat="1" applyFont="1" applyBorder="1" applyAlignment="1" applyProtection="1">
      <alignment horizontal="right" vertical="center" indent="1"/>
    </xf>
    <xf numFmtId="188" fontId="5" fillId="0" borderId="0" xfId="5" applyNumberFormat="1" applyFont="1" applyBorder="1" applyAlignment="1" applyProtection="1">
      <alignment horizontal="right" vertical="center" indent="1"/>
    </xf>
    <xf numFmtId="0" fontId="5" fillId="0" borderId="1" xfId="0" quotePrefix="1" applyFont="1" applyBorder="1" applyAlignment="1" applyProtection="1">
      <alignment horizontal="left" vertical="top" indent="1"/>
    </xf>
    <xf numFmtId="0" fontId="5" fillId="3" borderId="1" xfId="0" quotePrefix="1" applyFont="1" applyFill="1" applyBorder="1" applyAlignment="1" applyProtection="1">
      <alignment horizontal="left" vertical="top" indent="1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197" fontId="5" fillId="0" borderId="3" xfId="1" quotePrefix="1" applyNumberFormat="1" applyFont="1" applyBorder="1" applyAlignment="1" applyProtection="1">
      <alignment horizontal="right" indent="1"/>
      <protection locked="0"/>
    </xf>
    <xf numFmtId="197" fontId="5" fillId="0" borderId="3" xfId="1" applyNumberFormat="1" applyFont="1" applyBorder="1" applyAlignment="1" applyProtection="1">
      <alignment horizontal="right" indent="1"/>
      <protection locked="0"/>
    </xf>
    <xf numFmtId="196" fontId="5" fillId="0" borderId="3" xfId="1" quotePrefix="1" applyNumberFormat="1" applyFont="1" applyBorder="1" applyAlignment="1" applyProtection="1">
      <alignment horizontal="right" indent="1"/>
      <protection locked="0"/>
    </xf>
    <xf numFmtId="196" fontId="5" fillId="0" borderId="3" xfId="1" applyNumberFormat="1" applyFont="1" applyBorder="1" applyAlignment="1" applyProtection="1">
      <alignment horizontal="right" indent="1"/>
      <protection locked="0"/>
    </xf>
    <xf numFmtId="197" fontId="3" fillId="0" borderId="3" xfId="1" applyNumberFormat="1" applyFont="1" applyBorder="1" applyAlignment="1" applyProtection="1">
      <alignment horizontal="right" indent="1"/>
    </xf>
    <xf numFmtId="197" fontId="3" fillId="3" borderId="3" xfId="1" applyNumberFormat="1" applyFont="1" applyFill="1" applyBorder="1" applyAlignment="1" applyProtection="1">
      <alignment horizontal="right" indent="1"/>
    </xf>
    <xf numFmtId="3" fontId="5" fillId="0" borderId="3" xfId="1" applyNumberFormat="1" applyFont="1" applyBorder="1" applyAlignment="1" applyProtection="1">
      <alignment horizontal="right" indent="1"/>
      <protection locked="0"/>
    </xf>
    <xf numFmtId="3" fontId="5" fillId="0" borderId="3" xfId="1" quotePrefix="1" applyNumberFormat="1" applyFont="1" applyBorder="1" applyAlignment="1" applyProtection="1">
      <alignment horizontal="right" indent="1"/>
      <protection locked="0"/>
    </xf>
    <xf numFmtId="3" fontId="5" fillId="3" borderId="3" xfId="0" applyNumberFormat="1" applyFont="1" applyFill="1" applyBorder="1" applyAlignment="1" applyProtection="1">
      <alignment horizontal="right" vertical="top" indent="1"/>
      <protection locked="0"/>
    </xf>
    <xf numFmtId="7" fontId="11" fillId="0" borderId="3" xfId="0" quotePrefix="1" applyNumberFormat="1" applyFont="1" applyBorder="1" applyAlignment="1" applyProtection="1">
      <alignment horizontal="right" indent="1"/>
      <protection locked="0"/>
    </xf>
    <xf numFmtId="7" fontId="11" fillId="0" borderId="3" xfId="0" applyNumberFormat="1" applyFont="1" applyBorder="1" applyAlignment="1" applyProtection="1">
      <alignment horizontal="right" indent="1"/>
      <protection locked="0"/>
    </xf>
    <xf numFmtId="7" fontId="5" fillId="0" borderId="3" xfId="0" quotePrefix="1" applyNumberFormat="1" applyFont="1" applyBorder="1" applyAlignment="1" applyProtection="1">
      <alignment horizontal="right" indent="1"/>
      <protection locked="0"/>
    </xf>
    <xf numFmtId="7" fontId="5" fillId="0" borderId="3" xfId="0" applyNumberFormat="1" applyFont="1" applyBorder="1" applyAlignment="1" applyProtection="1">
      <alignment horizontal="right" indent="1"/>
      <protection locked="0"/>
    </xf>
    <xf numFmtId="7" fontId="10" fillId="0" borderId="3" xfId="0" quotePrefix="1" applyNumberFormat="1" applyFont="1" applyBorder="1" applyAlignment="1" applyProtection="1">
      <alignment horizontal="right" indent="1"/>
      <protection locked="0"/>
    </xf>
    <xf numFmtId="7" fontId="10" fillId="0" borderId="3" xfId="0" applyNumberFormat="1" applyFont="1" applyBorder="1" applyAlignment="1" applyProtection="1">
      <alignment horizontal="right" indent="1"/>
      <protection locked="0"/>
    </xf>
    <xf numFmtId="7" fontId="10" fillId="0" borderId="3" xfId="2" quotePrefix="1" applyNumberFormat="1" applyFont="1" applyBorder="1" applyAlignment="1" applyProtection="1">
      <alignment horizontal="right" indent="1"/>
      <protection locked="0"/>
    </xf>
    <xf numFmtId="7" fontId="10" fillId="0" borderId="3" xfId="2" applyNumberFormat="1" applyFont="1" applyBorder="1" applyAlignment="1" applyProtection="1">
      <alignment horizontal="right" indent="1"/>
      <protection locked="0"/>
    </xf>
    <xf numFmtId="7" fontId="5" fillId="0" borderId="3" xfId="2" quotePrefix="1" applyNumberFormat="1" applyFont="1" applyBorder="1" applyAlignment="1" applyProtection="1">
      <alignment horizontal="right" indent="1"/>
      <protection locked="0"/>
    </xf>
    <xf numFmtId="7" fontId="5" fillId="0" borderId="3" xfId="2" applyNumberFormat="1" applyFont="1" applyBorder="1" applyAlignment="1" applyProtection="1">
      <alignment horizontal="right" indent="1"/>
      <protection locked="0"/>
    </xf>
    <xf numFmtId="0" fontId="3" fillId="3" borderId="3" xfId="0" quotePrefix="1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Protection="1">
      <protection locked="0"/>
    </xf>
    <xf numFmtId="0" fontId="3" fillId="0" borderId="3" xfId="0" quotePrefix="1" applyFont="1" applyBorder="1" applyAlignment="1" applyProtection="1">
      <alignment horizontal="left"/>
      <protection locked="0"/>
    </xf>
    <xf numFmtId="0" fontId="5" fillId="0" borderId="3" xfId="0" applyFont="1" applyBorder="1" applyProtection="1">
      <protection locked="0"/>
    </xf>
    <xf numFmtId="0" fontId="3" fillId="3" borderId="3" xfId="0" applyFont="1" applyFill="1" applyBorder="1" applyAlignment="1" applyProtection="1">
      <alignment horizontal="right" vertical="top"/>
      <protection locked="0"/>
    </xf>
    <xf numFmtId="3" fontId="5" fillId="0" borderId="3" xfId="0" applyNumberFormat="1" applyFont="1" applyBorder="1" applyAlignment="1" applyProtection="1">
      <alignment horizontal="right" indent="1"/>
      <protection locked="0"/>
    </xf>
    <xf numFmtId="10" fontId="5" fillId="0" borderId="3" xfId="0" applyNumberFormat="1" applyFont="1" applyBorder="1" applyAlignment="1" applyProtection="1">
      <alignment horizontal="right" indent="1"/>
      <protection locked="0"/>
    </xf>
    <xf numFmtId="0" fontId="5" fillId="8" borderId="3" xfId="0" applyFont="1" applyFill="1" applyBorder="1" applyAlignment="1" applyProtection="1">
      <alignment horizontal="right" indent="1"/>
      <protection locked="0"/>
    </xf>
    <xf numFmtId="3" fontId="3" fillId="3" borderId="3" xfId="0" applyNumberFormat="1" applyFont="1" applyFill="1" applyBorder="1" applyAlignment="1" applyProtection="1">
      <alignment horizontal="right" vertical="top" wrapText="1" indent="1"/>
      <protection locked="0"/>
    </xf>
    <xf numFmtId="9" fontId="3" fillId="3" borderId="3" xfId="0" applyNumberFormat="1" applyFont="1" applyFill="1" applyBorder="1" applyAlignment="1" applyProtection="1">
      <alignment horizontal="right" vertical="top" wrapText="1" indent="1"/>
      <protection locked="0"/>
    </xf>
    <xf numFmtId="0" fontId="5" fillId="8" borderId="5" xfId="0" applyFont="1" applyFill="1" applyBorder="1" applyAlignment="1" applyProtection="1">
      <alignment horizontal="right" indent="1"/>
      <protection locked="0"/>
    </xf>
    <xf numFmtId="10" fontId="3" fillId="3" borderId="3" xfId="0" applyNumberFormat="1" applyFont="1" applyFill="1" applyBorder="1" applyAlignment="1" applyProtection="1">
      <alignment horizontal="right" vertical="top" wrapText="1" indent="1"/>
      <protection locked="0"/>
    </xf>
    <xf numFmtId="3" fontId="3" fillId="0" borderId="3" xfId="0" applyNumberFormat="1" applyFont="1" applyBorder="1" applyAlignment="1" applyProtection="1">
      <alignment horizontal="right" indent="1"/>
      <protection locked="0"/>
    </xf>
    <xf numFmtId="0" fontId="3" fillId="3" borderId="3" xfId="0" applyFont="1" applyFill="1" applyBorder="1" applyAlignment="1" applyProtection="1">
      <alignment horizontal="right" vertical="top" indent="1"/>
      <protection locked="0"/>
    </xf>
    <xf numFmtId="10" fontId="3" fillId="3" borderId="3" xfId="0" applyNumberFormat="1" applyFont="1" applyFill="1" applyBorder="1" applyAlignment="1" applyProtection="1">
      <alignment horizontal="right" vertical="top" indent="1"/>
      <protection locked="0"/>
    </xf>
    <xf numFmtId="0" fontId="5" fillId="0" borderId="3" xfId="0" applyFont="1" applyBorder="1" applyAlignment="1" applyProtection="1">
      <alignment horizontal="right" indent="1"/>
      <protection locked="0"/>
    </xf>
    <xf numFmtId="0" fontId="3" fillId="0" borderId="0" xfId="0" applyFont="1" applyAlignment="1" applyProtection="1">
      <alignment horizontal="left" indent="1"/>
    </xf>
    <xf numFmtId="200" fontId="3" fillId="0" borderId="3" xfId="0" applyNumberFormat="1" applyFont="1" applyBorder="1" applyAlignment="1" applyProtection="1">
      <alignment horizontal="right" indent="1"/>
      <protection locked="0"/>
    </xf>
    <xf numFmtId="200" fontId="5" fillId="0" borderId="3" xfId="0" applyNumberFormat="1" applyFont="1" applyBorder="1" applyAlignment="1" applyProtection="1">
      <alignment horizontal="right" indent="1"/>
      <protection locked="0"/>
    </xf>
    <xf numFmtId="201" fontId="3" fillId="5" borderId="3" xfId="5" applyNumberFormat="1" applyFont="1" applyFill="1" applyBorder="1" applyAlignment="1" applyProtection="1">
      <alignment horizontal="right" indent="1"/>
    </xf>
    <xf numFmtId="0" fontId="3" fillId="5" borderId="3" xfId="5" applyNumberFormat="1" applyFont="1" applyFill="1" applyBorder="1" applyAlignment="1" applyProtection="1">
      <alignment horizontal="left" indent="1"/>
    </xf>
    <xf numFmtId="3" fontId="5" fillId="0" borderId="4" xfId="5" applyNumberFormat="1" applyFont="1" applyBorder="1" applyAlignment="1" applyProtection="1">
      <alignment horizontal="right" vertical="center" indent="1"/>
    </xf>
    <xf numFmtId="191" fontId="3" fillId="6" borderId="3" xfId="5" applyNumberFormat="1" applyFont="1" applyFill="1" applyBorder="1" applyAlignment="1" applyProtection="1">
      <alignment horizontal="right" vertical="center" indent="1"/>
    </xf>
    <xf numFmtId="191" fontId="5" fillId="0" borderId="3" xfId="5" applyNumberFormat="1" applyFont="1" applyBorder="1" applyAlignment="1" applyProtection="1">
      <alignment horizontal="right" vertical="center" indent="1"/>
    </xf>
    <xf numFmtId="191" fontId="5" fillId="3" borderId="3" xfId="5" applyNumberFormat="1" applyFont="1" applyFill="1" applyBorder="1" applyAlignment="1" applyProtection="1">
      <alignment horizontal="right" vertical="center" indent="1"/>
    </xf>
    <xf numFmtId="49" fontId="3" fillId="3" borderId="3" xfId="0" applyNumberFormat="1" applyFont="1" applyFill="1" applyBorder="1" applyAlignment="1" applyProtection="1">
      <alignment horizontal="center" vertical="top" wrapText="1"/>
      <protection locked="0"/>
    </xf>
    <xf numFmtId="10" fontId="5" fillId="3" borderId="3" xfId="5" applyNumberFormat="1" applyFont="1" applyFill="1" applyBorder="1" applyAlignment="1" applyProtection="1">
      <alignment horizontal="right" vertical="center" indent="1"/>
    </xf>
    <xf numFmtId="10" fontId="5" fillId="0" borderId="3" xfId="5" applyNumberFormat="1" applyFont="1" applyBorder="1" applyAlignment="1" applyProtection="1">
      <alignment horizontal="right" vertical="center" indent="1"/>
    </xf>
    <xf numFmtId="49" fontId="16" fillId="0" borderId="0" xfId="0" quotePrefix="1" applyNumberFormat="1" applyFont="1" applyAlignment="1">
      <alignment horizontal="left"/>
    </xf>
    <xf numFmtId="49" fontId="16" fillId="0" borderId="0" xfId="0" applyNumberFormat="1" applyFont="1"/>
    <xf numFmtId="0" fontId="5" fillId="0" borderId="0" xfId="0" quotePrefix="1" applyFont="1" applyBorder="1" applyAlignment="1" applyProtection="1">
      <alignment horizontal="left" vertical="top" indent="1"/>
    </xf>
    <xf numFmtId="10" fontId="5" fillId="0" borderId="0" xfId="5" applyNumberFormat="1" applyFont="1" applyBorder="1" applyAlignment="1" applyProtection="1">
      <alignment horizontal="right" vertical="center" indent="1"/>
    </xf>
    <xf numFmtId="0" fontId="7" fillId="0" borderId="0" xfId="0" quotePrefix="1" applyFont="1" applyFill="1" applyAlignment="1" applyProtection="1">
      <alignment horizontal="left" indent="1"/>
    </xf>
    <xf numFmtId="0" fontId="7" fillId="0" borderId="0" xfId="0" applyFont="1" applyFill="1" applyAlignment="1" applyProtection="1">
      <alignment horizontal="left" indent="1"/>
    </xf>
    <xf numFmtId="0" fontId="3" fillId="3" borderId="3" xfId="0" quotePrefix="1" applyFont="1" applyFill="1" applyBorder="1" applyAlignment="1" applyProtection="1">
      <alignment horizontal="center" vertical="top"/>
      <protection locked="0"/>
    </xf>
    <xf numFmtId="191" fontId="3" fillId="0" borderId="3" xfId="0" quotePrefix="1" applyNumberFormat="1" applyFont="1" applyBorder="1" applyAlignment="1" applyProtection="1">
      <alignment horizontal="right" vertical="top" indent="1"/>
      <protection locked="0"/>
    </xf>
    <xf numFmtId="3" fontId="13" fillId="0" borderId="3" xfId="4" applyNumberFormat="1" applyFont="1" applyFill="1" applyBorder="1" applyAlignment="1">
      <alignment horizontal="right" indent="1"/>
    </xf>
    <xf numFmtId="10" fontId="3" fillId="0" borderId="3" xfId="0" quotePrefix="1" applyNumberFormat="1" applyFont="1" applyBorder="1" applyAlignment="1" applyProtection="1">
      <alignment horizontal="right" vertical="top" indent="1"/>
      <protection locked="0"/>
    </xf>
    <xf numFmtId="17" fontId="3" fillId="3" borderId="3" xfId="0" applyNumberFormat="1" applyFont="1" applyFill="1" applyBorder="1" applyAlignment="1" applyProtection="1">
      <alignment horizontal="center" vertical="top"/>
      <protection locked="0"/>
    </xf>
    <xf numFmtId="3" fontId="3" fillId="3" borderId="3" xfId="0" applyNumberFormat="1" applyFont="1" applyFill="1" applyBorder="1" applyAlignment="1" applyProtection="1">
      <alignment horizontal="left" vertical="top"/>
      <protection locked="0"/>
    </xf>
    <xf numFmtId="3" fontId="3" fillId="8" borderId="3" xfId="0" quotePrefix="1" applyNumberFormat="1" applyFont="1" applyFill="1" applyBorder="1" applyAlignment="1" applyProtection="1">
      <alignment horizontal="right" vertical="top"/>
      <protection locked="0"/>
    </xf>
    <xf numFmtId="3" fontId="5" fillId="0" borderId="3" xfId="0" quotePrefix="1" applyNumberFormat="1" applyFont="1" applyBorder="1" applyAlignment="1" applyProtection="1">
      <alignment horizontal="right" vertical="top"/>
      <protection locked="0"/>
    </xf>
    <xf numFmtId="17" fontId="3" fillId="3" borderId="3" xfId="0" applyNumberFormat="1" applyFont="1" applyFill="1" applyBorder="1" applyAlignment="1" applyProtection="1">
      <alignment horizontal="left" vertical="top"/>
      <protection locked="0"/>
    </xf>
    <xf numFmtId="191" fontId="3" fillId="8" borderId="3" xfId="0" quotePrefix="1" applyNumberFormat="1" applyFont="1" applyFill="1" applyBorder="1" applyAlignment="1" applyProtection="1">
      <alignment horizontal="right" vertical="top"/>
      <protection locked="0"/>
    </xf>
    <xf numFmtId="191" fontId="5" fillId="0" borderId="3" xfId="0" quotePrefix="1" applyNumberFormat="1" applyFont="1" applyBorder="1" applyAlignment="1" applyProtection="1">
      <alignment horizontal="right" vertical="top"/>
      <protection locked="0"/>
    </xf>
    <xf numFmtId="202" fontId="14" fillId="8" borderId="3" xfId="0" quotePrefix="1" applyNumberFormat="1" applyFont="1" applyFill="1" applyBorder="1" applyAlignment="1" applyProtection="1">
      <alignment horizontal="right" vertical="top"/>
      <protection locked="0"/>
    </xf>
    <xf numFmtId="202" fontId="11" fillId="0" borderId="3" xfId="0" quotePrefix="1" applyNumberFormat="1" applyFont="1" applyBorder="1" applyAlignment="1" applyProtection="1">
      <alignment horizontal="right" vertical="top"/>
      <protection locked="0"/>
    </xf>
    <xf numFmtId="49" fontId="3" fillId="3" borderId="3" xfId="0" quotePrefix="1" applyNumberFormat="1" applyFont="1" applyFill="1" applyBorder="1" applyAlignment="1" applyProtection="1">
      <alignment horizontal="center" vertical="top" wrapText="1"/>
      <protection locked="0"/>
    </xf>
    <xf numFmtId="0" fontId="5" fillId="0" borderId="3" xfId="0" quotePrefix="1" applyFont="1" applyBorder="1" applyAlignment="1" applyProtection="1">
      <alignment horizontal="left" vertical="top" indent="2"/>
      <protection locked="0"/>
    </xf>
    <xf numFmtId="0" fontId="0" fillId="0" borderId="3" xfId="0" applyBorder="1" applyAlignment="1">
      <alignment horizontal="left" vertical="top" indent="2"/>
    </xf>
    <xf numFmtId="0" fontId="3" fillId="6" borderId="3" xfId="0" quotePrefix="1" applyFont="1" applyFill="1" applyBorder="1" applyAlignment="1" applyProtection="1">
      <alignment horizontal="left" vertical="top" indent="1"/>
      <protection locked="0"/>
    </xf>
    <xf numFmtId="0" fontId="0" fillId="6" borderId="3" xfId="0" applyFill="1" applyBorder="1" applyAlignment="1">
      <alignment horizontal="left" vertical="top" indent="1"/>
    </xf>
    <xf numFmtId="0" fontId="3" fillId="6" borderId="10" xfId="0" quotePrefix="1" applyFont="1" applyFill="1" applyBorder="1" applyAlignment="1" applyProtection="1">
      <alignment horizontal="left" vertical="top" indent="1"/>
      <protection locked="0"/>
    </xf>
    <xf numFmtId="0" fontId="0" fillId="6" borderId="0" xfId="0" applyFill="1" applyAlignment="1">
      <alignment horizontal="left" vertical="top" indent="1"/>
    </xf>
    <xf numFmtId="0" fontId="5" fillId="0" borderId="1" xfId="0" quotePrefix="1" applyFont="1" applyBorder="1" applyAlignment="1" applyProtection="1">
      <alignment horizontal="left" vertical="top" wrapText="1" indent="1"/>
    </xf>
    <xf numFmtId="0" fontId="5" fillId="0" borderId="2" xfId="0" quotePrefix="1" applyFont="1" applyBorder="1" applyAlignment="1" applyProtection="1">
      <alignment horizontal="left" vertical="top" wrapText="1" indent="1"/>
    </xf>
    <xf numFmtId="0" fontId="5" fillId="0" borderId="4" xfId="0" quotePrefix="1" applyFont="1" applyBorder="1" applyAlignment="1" applyProtection="1">
      <alignment horizontal="left" vertical="top" wrapText="1" indent="1"/>
    </xf>
    <xf numFmtId="0" fontId="7" fillId="2" borderId="0" xfId="0" quotePrefix="1" applyFont="1" applyFill="1" applyAlignment="1" applyProtection="1">
      <alignment horizontal="left" indent="1"/>
    </xf>
    <xf numFmtId="0" fontId="0" fillId="0" borderId="0" xfId="0" applyAlignment="1">
      <alignment horizontal="left" indent="1"/>
    </xf>
    <xf numFmtId="0" fontId="3" fillId="0" borderId="10" xfId="0" applyFont="1" applyFill="1" applyBorder="1" applyAlignment="1" applyProtection="1">
      <alignment horizontal="center" vertical="top"/>
      <protection locked="0"/>
    </xf>
    <xf numFmtId="0" fontId="0" fillId="0" borderId="0" xfId="0" applyFill="1" applyAlignment="1">
      <alignment vertical="top"/>
    </xf>
    <xf numFmtId="0" fontId="0" fillId="0" borderId="11" xfId="0" applyFill="1" applyBorder="1" applyAlignment="1">
      <alignment vertical="top"/>
    </xf>
    <xf numFmtId="0" fontId="0" fillId="0" borderId="10" xfId="0" applyFill="1" applyBorder="1" applyAlignment="1">
      <alignment vertical="top"/>
    </xf>
    <xf numFmtId="17" fontId="3" fillId="0" borderId="5" xfId="0" quotePrefix="1" applyNumberFormat="1" applyFont="1" applyFill="1" applyBorder="1" applyAlignment="1" applyProtection="1">
      <alignment horizontal="center" vertical="top" wrapText="1"/>
      <protection locked="0"/>
    </xf>
    <xf numFmtId="0" fontId="0" fillId="0" borderId="12" xfId="0" applyBorder="1" applyAlignment="1">
      <alignment horizontal="center" vertical="top" wrapText="1"/>
    </xf>
    <xf numFmtId="0" fontId="5" fillId="3" borderId="1" xfId="0" quotePrefix="1" applyFont="1" applyFill="1" applyBorder="1" applyAlignment="1" applyProtection="1">
      <alignment horizontal="left" vertical="top" wrapText="1" indent="1"/>
    </xf>
    <xf numFmtId="0" fontId="5" fillId="3" borderId="2" xfId="0" quotePrefix="1" applyFont="1" applyFill="1" applyBorder="1" applyAlignment="1" applyProtection="1">
      <alignment horizontal="left" vertical="top" wrapText="1" indent="1"/>
    </xf>
    <xf numFmtId="0" fontId="5" fillId="3" borderId="4" xfId="0" quotePrefix="1" applyFont="1" applyFill="1" applyBorder="1" applyAlignment="1" applyProtection="1">
      <alignment horizontal="left" vertical="top" wrapText="1" indent="1"/>
    </xf>
    <xf numFmtId="17" fontId="3" fillId="0" borderId="3" xfId="0" quotePrefix="1" applyNumberFormat="1" applyFont="1" applyFill="1" applyBorder="1" applyAlignment="1" applyProtection="1">
      <alignment horizontal="center" vertical="top" wrapText="1"/>
      <protection locked="0"/>
    </xf>
    <xf numFmtId="0" fontId="0" fillId="0" borderId="3" xfId="0" applyFill="1" applyBorder="1" applyAlignment="1">
      <alignment horizontal="center" vertical="top" wrapText="1"/>
    </xf>
    <xf numFmtId="17" fontId="3" fillId="3" borderId="1" xfId="0" applyNumberFormat="1" applyFont="1" applyFill="1" applyBorder="1" applyAlignment="1" applyProtection="1">
      <alignment horizontal="center" vertical="top"/>
      <protection locked="0"/>
    </xf>
    <xf numFmtId="17" fontId="3" fillId="3" borderId="2" xfId="0" applyNumberFormat="1" applyFont="1" applyFill="1" applyBorder="1" applyAlignment="1" applyProtection="1">
      <alignment horizontal="center" vertical="top"/>
      <protection locked="0"/>
    </xf>
    <xf numFmtId="17" fontId="3" fillId="3" borderId="4" xfId="0" applyNumberFormat="1" applyFont="1" applyFill="1" applyBorder="1" applyAlignment="1" applyProtection="1">
      <alignment horizontal="center" vertical="top"/>
      <protection locked="0"/>
    </xf>
    <xf numFmtId="0" fontId="5" fillId="0" borderId="3" xfId="0" quotePrefix="1" applyFont="1" applyBorder="1" applyAlignment="1" applyProtection="1">
      <alignment horizontal="left" vertical="top" wrapText="1" indent="1"/>
      <protection locked="0"/>
    </xf>
    <xf numFmtId="0" fontId="0" fillId="0" borderId="3" xfId="0" applyBorder="1" applyAlignment="1">
      <alignment horizontal="left" vertical="top" wrapText="1" indent="1"/>
    </xf>
    <xf numFmtId="0" fontId="3" fillId="0" borderId="3" xfId="0" applyFont="1" applyFill="1" applyBorder="1" applyAlignment="1" applyProtection="1">
      <alignment horizontal="center" vertical="top" wrapText="1"/>
      <protection locked="0"/>
    </xf>
    <xf numFmtId="0" fontId="3" fillId="3" borderId="3" xfId="0" quotePrefix="1" applyFont="1" applyFill="1" applyBorder="1" applyAlignment="1" applyProtection="1">
      <alignment horizontal="left" vertical="top" wrapText="1"/>
      <protection locked="0"/>
    </xf>
    <xf numFmtId="0" fontId="0" fillId="0" borderId="3" xfId="0" applyBorder="1" applyAlignment="1">
      <alignment vertical="top" wrapText="1"/>
    </xf>
    <xf numFmtId="0" fontId="3" fillId="0" borderId="8" xfId="0" applyFont="1" applyBorder="1" applyAlignment="1" applyProtection="1">
      <alignment horizontal="center" vertical="top"/>
    </xf>
    <xf numFmtId="0" fontId="3" fillId="0" borderId="9" xfId="0" applyFont="1" applyBorder="1" applyAlignment="1" applyProtection="1">
      <alignment horizontal="center" vertical="top"/>
    </xf>
    <xf numFmtId="0" fontId="3" fillId="0" borderId="6" xfId="0" applyFont="1" applyBorder="1" applyAlignment="1" applyProtection="1">
      <alignment horizontal="center" vertical="top"/>
    </xf>
    <xf numFmtId="0" fontId="3" fillId="0" borderId="7" xfId="0" applyFont="1" applyBorder="1" applyAlignment="1" applyProtection="1">
      <alignment horizontal="center" vertical="top"/>
    </xf>
    <xf numFmtId="0" fontId="3" fillId="0" borderId="1" xfId="0" quotePrefix="1" applyFont="1" applyBorder="1" applyAlignment="1" applyProtection="1">
      <alignment horizontal="center" vertical="top" wrapText="1"/>
    </xf>
    <xf numFmtId="0" fontId="3" fillId="0" borderId="2" xfId="0" applyFont="1" applyBorder="1" applyAlignment="1" applyProtection="1">
      <alignment horizontal="center" vertical="top" wrapText="1"/>
    </xf>
    <xf numFmtId="0" fontId="3" fillId="0" borderId="4" xfId="0" applyFont="1" applyBorder="1" applyAlignment="1" applyProtection="1">
      <alignment horizontal="center" vertical="top" wrapText="1"/>
    </xf>
    <xf numFmtId="0" fontId="3" fillId="6" borderId="1" xfId="0" quotePrefix="1" applyFont="1" applyFill="1" applyBorder="1" applyAlignment="1" applyProtection="1">
      <alignment horizontal="center" vertical="center"/>
    </xf>
    <xf numFmtId="0" fontId="3" fillId="6" borderId="2" xfId="0" quotePrefix="1" applyFont="1" applyFill="1" applyBorder="1" applyAlignment="1" applyProtection="1">
      <alignment horizontal="center" vertical="center"/>
    </xf>
    <xf numFmtId="0" fontId="3" fillId="6" borderId="4" xfId="0" quotePrefix="1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3" fillId="0" borderId="6" xfId="0" quotePrefix="1" applyFont="1" applyBorder="1" applyAlignment="1" applyProtection="1">
      <alignment horizontal="center" vertical="top" wrapText="1"/>
    </xf>
    <xf numFmtId="0" fontId="3" fillId="0" borderId="7" xfId="0" quotePrefix="1" applyFont="1" applyBorder="1" applyAlignment="1" applyProtection="1">
      <alignment horizontal="center" vertical="top" wrapText="1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0" fillId="0" borderId="3" xfId="0" applyBorder="1" applyAlignment="1"/>
    <xf numFmtId="0" fontId="3" fillId="3" borderId="1" xfId="0" applyFont="1" applyFill="1" applyBorder="1" applyAlignment="1" applyProtection="1">
      <alignment horizontal="left" vertical="top"/>
      <protection locked="0"/>
    </xf>
    <xf numFmtId="0" fontId="0" fillId="0" borderId="4" xfId="0" applyBorder="1" applyAlignment="1">
      <alignment horizontal="left"/>
    </xf>
    <xf numFmtId="0" fontId="3" fillId="0" borderId="3" xfId="0" applyFont="1" applyBorder="1" applyAlignment="1" applyProtection="1">
      <alignment horizontal="left" indent="1"/>
      <protection locked="0"/>
    </xf>
    <xf numFmtId="0" fontId="0" fillId="0" borderId="3" xfId="0" applyBorder="1" applyAlignment="1">
      <alignment horizontal="left" indent="1"/>
    </xf>
    <xf numFmtId="0" fontId="5" fillId="0" borderId="3" xfId="0" applyFont="1" applyBorder="1" applyAlignment="1" applyProtection="1">
      <alignment horizontal="left" indent="2"/>
      <protection locked="0"/>
    </xf>
    <xf numFmtId="0" fontId="0" fillId="0" borderId="3" xfId="0" applyBorder="1" applyAlignment="1">
      <alignment horizontal="left" indent="2"/>
    </xf>
    <xf numFmtId="0" fontId="5" fillId="0" borderId="1" xfId="0" quotePrefix="1" applyFont="1" applyBorder="1" applyAlignment="1" applyProtection="1">
      <alignment horizontal="left" vertical="top" wrapText="1" indent="1"/>
      <protection locked="0"/>
    </xf>
    <xf numFmtId="0" fontId="0" fillId="0" borderId="2" xfId="0" applyBorder="1" applyAlignment="1">
      <alignment horizontal="left" vertical="top" wrapText="1" indent="1"/>
    </xf>
    <xf numFmtId="0" fontId="0" fillId="0" borderId="4" xfId="0" applyBorder="1" applyAlignment="1">
      <alignment horizontal="left" vertical="top" wrapText="1" indent="1"/>
    </xf>
    <xf numFmtId="0" fontId="5" fillId="0" borderId="3" xfId="0" applyFont="1" applyBorder="1" applyAlignment="1" applyProtection="1">
      <alignment horizontal="left" vertical="top" wrapText="1" indent="1"/>
      <protection locked="0"/>
    </xf>
    <xf numFmtId="49" fontId="3" fillId="3" borderId="3" xfId="0" applyNumberFormat="1" applyFont="1" applyFill="1" applyBorder="1" applyAlignment="1" applyProtection="1">
      <alignment horizontal="center" vertical="top" wrapText="1"/>
      <protection locked="0"/>
    </xf>
    <xf numFmtId="49" fontId="0" fillId="0" borderId="3" xfId="0" applyNumberFormat="1" applyBorder="1" applyAlignment="1"/>
    <xf numFmtId="0" fontId="3" fillId="3" borderId="1" xfId="0" quotePrefix="1" applyFont="1" applyFill="1" applyBorder="1" applyAlignment="1" applyProtection="1">
      <alignment horizontal="left" vertical="top" wrapText="1"/>
      <protection locked="0"/>
    </xf>
    <xf numFmtId="0" fontId="0" fillId="0" borderId="2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10" fontId="3" fillId="3" borderId="1" xfId="5" quotePrefix="1" applyNumberFormat="1" applyFont="1" applyFill="1" applyBorder="1" applyAlignment="1" applyProtection="1">
      <alignment horizontal="center"/>
    </xf>
    <xf numFmtId="10" fontId="3" fillId="3" borderId="4" xfId="5" quotePrefix="1" applyNumberFormat="1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left" vertical="top"/>
      <protection locked="0"/>
    </xf>
    <xf numFmtId="0" fontId="3" fillId="3" borderId="3" xfId="0" quotePrefix="1" applyFont="1" applyFill="1" applyBorder="1" applyAlignment="1" applyProtection="1">
      <alignment horizontal="left" vertical="top"/>
      <protection locked="0"/>
    </xf>
    <xf numFmtId="0" fontId="0" fillId="0" borderId="3" xfId="0" applyBorder="1" applyAlignment="1">
      <alignment horizontal="left" vertical="top"/>
    </xf>
    <xf numFmtId="0" fontId="3" fillId="8" borderId="3" xfId="0" quotePrefix="1" applyFont="1" applyFill="1" applyBorder="1" applyAlignment="1" applyProtection="1">
      <alignment horizontal="left" vertical="top" indent="1"/>
      <protection locked="0"/>
    </xf>
    <xf numFmtId="0" fontId="0" fillId="0" borderId="3" xfId="0" applyBorder="1" applyAlignment="1">
      <alignment horizontal="left" vertical="top" indent="1"/>
    </xf>
    <xf numFmtId="0" fontId="3" fillId="8" borderId="3" xfId="0" quotePrefix="1" applyFont="1" applyFill="1" applyBorder="1" applyAlignment="1" applyProtection="1">
      <alignment horizontal="left" indent="1"/>
      <protection locked="0"/>
    </xf>
    <xf numFmtId="0" fontId="3" fillId="3" borderId="3" xfId="0" quotePrefix="1" applyFont="1" applyFill="1" applyBorder="1" applyAlignment="1" applyProtection="1">
      <alignment horizontal="left" vertical="top" indent="1"/>
      <protection locked="0"/>
    </xf>
    <xf numFmtId="0" fontId="3" fillId="3" borderId="3" xfId="0" applyFont="1" applyFill="1" applyBorder="1" applyAlignment="1" applyProtection="1">
      <alignment horizontal="center" vertical="top"/>
      <protection locked="0"/>
    </xf>
    <xf numFmtId="0" fontId="0" fillId="0" borderId="3" xfId="0" applyBorder="1" applyAlignment="1">
      <alignment vertical="top"/>
    </xf>
    <xf numFmtId="0" fontId="3" fillId="0" borderId="3" xfId="0" quotePrefix="1" applyFont="1" applyBorder="1" applyAlignment="1" applyProtection="1">
      <alignment horizontal="left" vertical="top" indent="1"/>
      <protection locked="0"/>
    </xf>
    <xf numFmtId="0" fontId="3" fillId="0" borderId="1" xfId="0" quotePrefix="1" applyFont="1" applyBorder="1" applyAlignment="1" applyProtection="1">
      <alignment horizontal="center"/>
    </xf>
  </cellXfs>
  <cellStyles count="6">
    <cellStyle name="Millares" xfId="1" builtinId="3"/>
    <cellStyle name="Moneda" xfId="2" builtinId="4"/>
    <cellStyle name="Normal" xfId="0" builtinId="0"/>
    <cellStyle name="Normal 3" xfId="3"/>
    <cellStyle name="Normal_BM_1" xfId="4"/>
    <cellStyle name="Porcentaje" xfId="5" builtinId="5"/>
  </cellStyles>
  <dxfs count="48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ont>
        <color rgb="FF9C0006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Pirámide de edades</a:t>
            </a:r>
          </a:p>
        </c:rich>
      </c:tx>
      <c:layout>
        <c:manualLayout>
          <c:xMode val="edge"/>
          <c:yMode val="edge"/>
          <c:x val="0.32860087179368064"/>
          <c:y val="1.44091325933655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596391073061013E-2"/>
          <c:y val="0.17867435158501441"/>
          <c:w val="0.80121783208852859"/>
          <c:h val="0.73198847262247835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Info_SUCCESS!$D$67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FF00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Info_SUCCESS!$A$68:$A$75</c:f>
              <c:strCache>
                <c:ptCount val="8"/>
                <c:pt idx="0">
                  <c:v>0 a 5</c:v>
                </c:pt>
                <c:pt idx="1">
                  <c:v>6 a 14</c:v>
                </c:pt>
                <c:pt idx="2">
                  <c:v>15 a 17</c:v>
                </c:pt>
                <c:pt idx="3">
                  <c:v>18 a 24</c:v>
                </c:pt>
                <c:pt idx="4">
                  <c:v>25 a 34</c:v>
                </c:pt>
                <c:pt idx="5">
                  <c:v>35 a 44</c:v>
                </c:pt>
                <c:pt idx="6">
                  <c:v>45 a 59</c:v>
                </c:pt>
                <c:pt idx="7">
                  <c:v>60 y más</c:v>
                </c:pt>
              </c:strCache>
            </c:strRef>
          </c:cat>
          <c:val>
            <c:numRef>
              <c:f>Info_SUCCESS!$C$772:$C$779</c:f>
              <c:numCache>
                <c:formatCode>0%</c:formatCode>
                <c:ptCount val="8"/>
                <c:pt idx="0">
                  <c:v>-5.2482841107626056E-2</c:v>
                </c:pt>
                <c:pt idx="1">
                  <c:v>-7.6474221954410268E-2</c:v>
                </c:pt>
                <c:pt idx="2">
                  <c:v>-2.6614924265662452E-2</c:v>
                </c:pt>
                <c:pt idx="3">
                  <c:v>-6.2565395354701986E-2</c:v>
                </c:pt>
                <c:pt idx="4">
                  <c:v>-9.1465898633714474E-2</c:v>
                </c:pt>
                <c:pt idx="5">
                  <c:v>-7.1422184529171637E-2</c:v>
                </c:pt>
                <c:pt idx="6">
                  <c:v>-7.1751813489720428E-2</c:v>
                </c:pt>
                <c:pt idx="7">
                  <c:v>-6.6412885203645536E-2</c:v>
                </c:pt>
              </c:numCache>
            </c:numRef>
          </c:val>
        </c:ser>
        <c:ser>
          <c:idx val="0"/>
          <c:order val="1"/>
          <c:tx>
            <c:strRef>
              <c:f>Info_SUCCESS!$C$67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0000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Info_SUCCESS!$A$68:$A$75</c:f>
              <c:strCache>
                <c:ptCount val="8"/>
                <c:pt idx="0">
                  <c:v>0 a 5</c:v>
                </c:pt>
                <c:pt idx="1">
                  <c:v>6 a 14</c:v>
                </c:pt>
                <c:pt idx="2">
                  <c:v>15 a 17</c:v>
                </c:pt>
                <c:pt idx="3">
                  <c:v>18 a 24</c:v>
                </c:pt>
                <c:pt idx="4">
                  <c:v>25 a 34</c:v>
                </c:pt>
                <c:pt idx="5">
                  <c:v>35 a 44</c:v>
                </c:pt>
                <c:pt idx="6">
                  <c:v>45 a 59</c:v>
                </c:pt>
                <c:pt idx="7">
                  <c:v>60 y más</c:v>
                </c:pt>
              </c:strCache>
            </c:strRef>
          </c:cat>
          <c:val>
            <c:numRef>
              <c:f>Info_SUCCESS!$B$772:$B$779</c:f>
              <c:numCache>
                <c:formatCode>0%</c:formatCode>
                <c:ptCount val="8"/>
                <c:pt idx="0">
                  <c:v>5.1923305419191046E-2</c:v>
                </c:pt>
                <c:pt idx="1">
                  <c:v>8.5867813785552943E-2</c:v>
                </c:pt>
                <c:pt idx="2">
                  <c:v>2.8193202884124583E-2</c:v>
                </c:pt>
                <c:pt idx="3">
                  <c:v>6.1282039934965345E-2</c:v>
                </c:pt>
                <c:pt idx="4">
                  <c:v>8.2930251421269141E-2</c:v>
                </c:pt>
                <c:pt idx="5">
                  <c:v>6.5900028007095129E-2</c:v>
                </c:pt>
                <c:pt idx="6">
                  <c:v>5.5440560093405478E-2</c:v>
                </c:pt>
                <c:pt idx="7">
                  <c:v>4.9272633915743505E-2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776512512"/>
        <c:axId val="672822336"/>
      </c:barChart>
      <c:catAx>
        <c:axId val="7765125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728223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72822336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;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77651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3488893534325908"/>
          <c:y val="7.4928058691458743E-2"/>
          <c:w val="0.99188736363706753"/>
          <c:h val="0.1700289346361825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 orientation="landscape" horizontalDpi="-3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60 a 89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Info_SUCCESS!$C$906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Info_SUCCESS!$C$908:$C$920</c:f>
              <c:numCache>
                <c:formatCode>0.0%</c:formatCode>
                <c:ptCount val="13"/>
                <c:pt idx="0">
                  <c:v>8.6999999999999994E-3</c:v>
                </c:pt>
                <c:pt idx="1">
                  <c:v>8.6E-3</c:v>
                </c:pt>
                <c:pt idx="2">
                  <c:v>8.3000000000000001E-3</c:v>
                </c:pt>
                <c:pt idx="3">
                  <c:v>1.18E-2</c:v>
                </c:pt>
                <c:pt idx="4">
                  <c:v>8.2000000000000007E-3</c:v>
                </c:pt>
                <c:pt idx="5">
                  <c:v>8.5000000000000006E-3</c:v>
                </c:pt>
                <c:pt idx="6">
                  <c:v>8.6999999999999994E-3</c:v>
                </c:pt>
                <c:pt idx="7">
                  <c:v>8.8000000000000005E-3</c:v>
                </c:pt>
                <c:pt idx="8">
                  <c:v>9.1000000000000004E-3</c:v>
                </c:pt>
                <c:pt idx="9">
                  <c:v>8.8000000000000005E-3</c:v>
                </c:pt>
                <c:pt idx="10">
                  <c:v>9.4000000000000004E-3</c:v>
                </c:pt>
                <c:pt idx="11">
                  <c:v>9.4999999999999998E-3</c:v>
                </c:pt>
                <c:pt idx="12">
                  <c:v>1.12E-2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Info_SUCCESS!$D$906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Info_SUCCESS!$D$908:$D$920</c:f>
              <c:numCache>
                <c:formatCode>0.0%</c:formatCode>
                <c:ptCount val="13"/>
                <c:pt idx="0">
                  <c:v>4.8999999999999998E-3</c:v>
                </c:pt>
                <c:pt idx="1">
                  <c:v>4.7999999999999996E-3</c:v>
                </c:pt>
                <c:pt idx="2">
                  <c:v>4.8999999999999998E-3</c:v>
                </c:pt>
                <c:pt idx="3">
                  <c:v>5.0000000000000001E-3</c:v>
                </c:pt>
                <c:pt idx="4">
                  <c:v>5.0000000000000001E-3</c:v>
                </c:pt>
                <c:pt idx="5">
                  <c:v>5.1000000000000004E-3</c:v>
                </c:pt>
                <c:pt idx="6">
                  <c:v>5.3E-3</c:v>
                </c:pt>
                <c:pt idx="7">
                  <c:v>5.3E-3</c:v>
                </c:pt>
                <c:pt idx="8">
                  <c:v>5.4999999999999997E-3</c:v>
                </c:pt>
                <c:pt idx="9">
                  <c:v>5.4000000000000003E-3</c:v>
                </c:pt>
                <c:pt idx="10">
                  <c:v>5.4999999999999997E-3</c:v>
                </c:pt>
                <c:pt idx="11">
                  <c:v>5.4999999999999997E-3</c:v>
                </c:pt>
                <c:pt idx="12">
                  <c:v>6.7000000000000002E-3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Info_SUCCESS!$E$906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Info_SUCCESS!$E$908:$E$920</c:f>
              <c:numCache>
                <c:formatCode>0.0%</c:formatCode>
                <c:ptCount val="13"/>
                <c:pt idx="0">
                  <c:v>4.7999999999999996E-3</c:v>
                </c:pt>
                <c:pt idx="1">
                  <c:v>4.0000000000000001E-3</c:v>
                </c:pt>
                <c:pt idx="2">
                  <c:v>3.2000000000000002E-3</c:v>
                </c:pt>
                <c:pt idx="3">
                  <c:v>9.1000000000000004E-3</c:v>
                </c:pt>
                <c:pt idx="4">
                  <c:v>3.3E-3</c:v>
                </c:pt>
                <c:pt idx="5">
                  <c:v>3.3E-3</c:v>
                </c:pt>
                <c:pt idx="6">
                  <c:v>3.3E-3</c:v>
                </c:pt>
                <c:pt idx="7">
                  <c:v>3.3999999999999998E-3</c:v>
                </c:pt>
                <c:pt idx="8">
                  <c:v>3.3999999999999998E-3</c:v>
                </c:pt>
                <c:pt idx="9">
                  <c:v>3.5000000000000001E-3</c:v>
                </c:pt>
                <c:pt idx="10">
                  <c:v>3.8E-3</c:v>
                </c:pt>
                <c:pt idx="11">
                  <c:v>3.8999999999999998E-3</c:v>
                </c:pt>
                <c:pt idx="12">
                  <c:v>6.1999999999999998E-3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Info_SUCCESS!$F$906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Info_SUCCESS!$F$908:$F$920</c:f>
              <c:numCache>
                <c:formatCode>0.0%</c:formatCode>
                <c:ptCount val="13"/>
                <c:pt idx="0">
                  <c:v>2E-3</c:v>
                </c:pt>
                <c:pt idx="1">
                  <c:v>2.0999999999999999E-3</c:v>
                </c:pt>
                <c:pt idx="2">
                  <c:v>2E-3</c:v>
                </c:pt>
                <c:pt idx="3">
                  <c:v>1.8E-3</c:v>
                </c:pt>
                <c:pt idx="4">
                  <c:v>1.8E-3</c:v>
                </c:pt>
                <c:pt idx="5">
                  <c:v>2E-3</c:v>
                </c:pt>
                <c:pt idx="6">
                  <c:v>2.2000000000000001E-3</c:v>
                </c:pt>
                <c:pt idx="7">
                  <c:v>2.3E-3</c:v>
                </c:pt>
                <c:pt idx="8">
                  <c:v>2.5000000000000001E-3</c:v>
                </c:pt>
                <c:pt idx="9">
                  <c:v>2.2000000000000001E-3</c:v>
                </c:pt>
                <c:pt idx="10">
                  <c:v>2.5999999999999999E-3</c:v>
                </c:pt>
                <c:pt idx="11">
                  <c:v>2.7000000000000001E-3</c:v>
                </c:pt>
                <c:pt idx="12">
                  <c:v>2.7000000000000001E-3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0301824"/>
        <c:axId val="673750336"/>
      </c:lineChart>
      <c:catAx>
        <c:axId val="660301824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73750336"/>
        <c:crosses val="autoZero"/>
        <c:auto val="1"/>
        <c:lblAlgn val="ctr"/>
        <c:lblOffset val="100"/>
        <c:noMultiLvlLbl val="0"/>
      </c:catAx>
      <c:valAx>
        <c:axId val="6737503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6030182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90 a 119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Info_SUCCESS!$C$924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Info_SUCCESS!$C$926:$C$938</c:f>
              <c:numCache>
                <c:formatCode>0.0%</c:formatCode>
                <c:ptCount val="13"/>
                <c:pt idx="0">
                  <c:v>7.7000000000000002E-3</c:v>
                </c:pt>
                <c:pt idx="1">
                  <c:v>8.0999999999999996E-3</c:v>
                </c:pt>
                <c:pt idx="2">
                  <c:v>7.9000000000000008E-3</c:v>
                </c:pt>
                <c:pt idx="3">
                  <c:v>7.7999999999999996E-3</c:v>
                </c:pt>
                <c:pt idx="4">
                  <c:v>1.11E-2</c:v>
                </c:pt>
                <c:pt idx="5">
                  <c:v>6.7000000000000002E-3</c:v>
                </c:pt>
                <c:pt idx="6">
                  <c:v>7.0000000000000001E-3</c:v>
                </c:pt>
                <c:pt idx="7">
                  <c:v>7.1999999999999998E-3</c:v>
                </c:pt>
                <c:pt idx="8">
                  <c:v>7.1000000000000004E-3</c:v>
                </c:pt>
                <c:pt idx="9">
                  <c:v>7.1999999999999998E-3</c:v>
                </c:pt>
                <c:pt idx="10">
                  <c:v>7.1000000000000004E-3</c:v>
                </c:pt>
                <c:pt idx="11">
                  <c:v>7.1999999999999998E-3</c:v>
                </c:pt>
                <c:pt idx="12">
                  <c:v>7.4000000000000003E-3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Info_SUCCESS!$D$924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Info_SUCCESS!$D$926:$D$938</c:f>
              <c:numCache>
                <c:formatCode>0.0%</c:formatCode>
                <c:ptCount val="13"/>
                <c:pt idx="0">
                  <c:v>6.1999999999999998E-3</c:v>
                </c:pt>
                <c:pt idx="1">
                  <c:v>6.6E-3</c:v>
                </c:pt>
                <c:pt idx="2">
                  <c:v>6.4000000000000003E-3</c:v>
                </c:pt>
                <c:pt idx="3">
                  <c:v>6.4000000000000003E-3</c:v>
                </c:pt>
                <c:pt idx="4">
                  <c:v>5.5999999999999999E-3</c:v>
                </c:pt>
                <c:pt idx="5">
                  <c:v>5.4999999999999997E-3</c:v>
                </c:pt>
                <c:pt idx="6">
                  <c:v>5.5999999999999999E-3</c:v>
                </c:pt>
                <c:pt idx="7">
                  <c:v>5.7000000000000002E-3</c:v>
                </c:pt>
                <c:pt idx="8">
                  <c:v>5.5999999999999999E-3</c:v>
                </c:pt>
                <c:pt idx="9">
                  <c:v>5.7000000000000002E-3</c:v>
                </c:pt>
                <c:pt idx="10">
                  <c:v>5.5999999999999999E-3</c:v>
                </c:pt>
                <c:pt idx="11">
                  <c:v>5.7000000000000002E-3</c:v>
                </c:pt>
                <c:pt idx="12">
                  <c:v>5.7000000000000002E-3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Info_SUCCESS!$E$924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Info_SUCCESS!$E$926:$E$938</c:f>
              <c:numCache>
                <c:formatCode>0.0%</c:formatCode>
                <c:ptCount val="13"/>
                <c:pt idx="0">
                  <c:v>1.9E-3</c:v>
                </c:pt>
                <c:pt idx="1">
                  <c:v>2.8E-3</c:v>
                </c:pt>
                <c:pt idx="2">
                  <c:v>1.8E-3</c:v>
                </c:pt>
                <c:pt idx="3">
                  <c:v>1.6999999999999999E-3</c:v>
                </c:pt>
                <c:pt idx="4">
                  <c:v>7.4000000000000003E-3</c:v>
                </c:pt>
                <c:pt idx="5">
                  <c:v>1.6000000000000001E-3</c:v>
                </c:pt>
                <c:pt idx="6">
                  <c:v>1.6000000000000001E-3</c:v>
                </c:pt>
                <c:pt idx="7">
                  <c:v>1.6999999999999999E-3</c:v>
                </c:pt>
                <c:pt idx="8">
                  <c:v>1.6000000000000001E-3</c:v>
                </c:pt>
                <c:pt idx="9">
                  <c:v>1.5E-3</c:v>
                </c:pt>
                <c:pt idx="10">
                  <c:v>1.6000000000000001E-3</c:v>
                </c:pt>
                <c:pt idx="11">
                  <c:v>1.6000000000000001E-3</c:v>
                </c:pt>
                <c:pt idx="12">
                  <c:v>1.6000000000000001E-3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Info_SUCCESS!$F$924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Info_SUCCESS!$F$926:$F$938</c:f>
              <c:numCache>
                <c:formatCode>0.0%</c:formatCode>
                <c:ptCount val="13"/>
                <c:pt idx="0">
                  <c:v>2E-3</c:v>
                </c:pt>
                <c:pt idx="1">
                  <c:v>1.9E-3</c:v>
                </c:pt>
                <c:pt idx="2">
                  <c:v>2E-3</c:v>
                </c:pt>
                <c:pt idx="3">
                  <c:v>1.9E-3</c:v>
                </c:pt>
                <c:pt idx="4">
                  <c:v>1.8E-3</c:v>
                </c:pt>
                <c:pt idx="5">
                  <c:v>1.8E-3</c:v>
                </c:pt>
                <c:pt idx="6">
                  <c:v>2E-3</c:v>
                </c:pt>
                <c:pt idx="7">
                  <c:v>2.2000000000000001E-3</c:v>
                </c:pt>
                <c:pt idx="8">
                  <c:v>2.0999999999999999E-3</c:v>
                </c:pt>
                <c:pt idx="9">
                  <c:v>2.2000000000000001E-3</c:v>
                </c:pt>
                <c:pt idx="10">
                  <c:v>2.3E-3</c:v>
                </c:pt>
                <c:pt idx="11">
                  <c:v>2.3E-3</c:v>
                </c:pt>
                <c:pt idx="12">
                  <c:v>2.5000000000000001E-3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0303360"/>
        <c:axId val="673949376"/>
      </c:lineChart>
      <c:catAx>
        <c:axId val="66030336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73949376"/>
        <c:crosses val="autoZero"/>
        <c:auto val="1"/>
        <c:lblAlgn val="ctr"/>
        <c:lblOffset val="100"/>
        <c:noMultiLvlLbl val="0"/>
      </c:catAx>
      <c:valAx>
        <c:axId val="6739493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6030336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120 a 149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Info_SUCCESS!$C$942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Info_SUCCESS!$C$944:$C$956</c:f>
              <c:numCache>
                <c:formatCode>0.0%</c:formatCode>
                <c:ptCount val="13"/>
                <c:pt idx="0">
                  <c:v>4.3E-3</c:v>
                </c:pt>
                <c:pt idx="1">
                  <c:v>4.4999999999999997E-3</c:v>
                </c:pt>
                <c:pt idx="2">
                  <c:v>4.7000000000000002E-3</c:v>
                </c:pt>
                <c:pt idx="3">
                  <c:v>4.4999999999999997E-3</c:v>
                </c:pt>
                <c:pt idx="4">
                  <c:v>4.4000000000000003E-3</c:v>
                </c:pt>
                <c:pt idx="5">
                  <c:v>8.3000000000000001E-3</c:v>
                </c:pt>
                <c:pt idx="6">
                  <c:v>4.1999999999999997E-3</c:v>
                </c:pt>
                <c:pt idx="7">
                  <c:v>4.4999999999999997E-3</c:v>
                </c:pt>
                <c:pt idx="8">
                  <c:v>4.7000000000000002E-3</c:v>
                </c:pt>
                <c:pt idx="9">
                  <c:v>4.4999999999999997E-3</c:v>
                </c:pt>
                <c:pt idx="10">
                  <c:v>4.7999999999999996E-3</c:v>
                </c:pt>
                <c:pt idx="11">
                  <c:v>4.7000000000000002E-3</c:v>
                </c:pt>
                <c:pt idx="12">
                  <c:v>4.7000000000000002E-3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Info_SUCCESS!$D$942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Info_SUCCESS!$D$944:$D$956</c:f>
              <c:numCache>
                <c:formatCode>0.0%</c:formatCode>
                <c:ptCount val="13"/>
                <c:pt idx="0">
                  <c:v>3.0999999999999999E-3</c:v>
                </c:pt>
                <c:pt idx="1">
                  <c:v>3.0999999999999999E-3</c:v>
                </c:pt>
                <c:pt idx="2">
                  <c:v>3.3E-3</c:v>
                </c:pt>
                <c:pt idx="3">
                  <c:v>3.2000000000000002E-3</c:v>
                </c:pt>
                <c:pt idx="4">
                  <c:v>3.0999999999999999E-3</c:v>
                </c:pt>
                <c:pt idx="5">
                  <c:v>3.0999999999999999E-3</c:v>
                </c:pt>
                <c:pt idx="6">
                  <c:v>3.0000000000000001E-3</c:v>
                </c:pt>
                <c:pt idx="7">
                  <c:v>3.3E-3</c:v>
                </c:pt>
                <c:pt idx="8">
                  <c:v>3.3999999999999998E-3</c:v>
                </c:pt>
                <c:pt idx="9">
                  <c:v>3.2000000000000002E-3</c:v>
                </c:pt>
                <c:pt idx="10">
                  <c:v>3.5000000000000001E-3</c:v>
                </c:pt>
                <c:pt idx="11">
                  <c:v>3.3E-3</c:v>
                </c:pt>
                <c:pt idx="12">
                  <c:v>3.3E-3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Info_SUCCESS!$E$942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Info_SUCCESS!$E$944:$E$956</c:f>
              <c:numCache>
                <c:formatCode>0.0%</c:formatCode>
                <c:ptCount val="13"/>
                <c:pt idx="0">
                  <c:v>1.2999999999999999E-3</c:v>
                </c:pt>
                <c:pt idx="1">
                  <c:v>1.2999999999999999E-3</c:v>
                </c:pt>
                <c:pt idx="2">
                  <c:v>2.7000000000000001E-3</c:v>
                </c:pt>
                <c:pt idx="3">
                  <c:v>1.1999999999999999E-3</c:v>
                </c:pt>
                <c:pt idx="4">
                  <c:v>1.1000000000000001E-3</c:v>
                </c:pt>
                <c:pt idx="5">
                  <c:v>6.7999999999999996E-3</c:v>
                </c:pt>
                <c:pt idx="6">
                  <c:v>1E-3</c:v>
                </c:pt>
                <c:pt idx="7">
                  <c:v>1E-3</c:v>
                </c:pt>
                <c:pt idx="8">
                  <c:v>1.1000000000000001E-3</c:v>
                </c:pt>
                <c:pt idx="9">
                  <c:v>1E-3</c:v>
                </c:pt>
                <c:pt idx="10">
                  <c:v>1.1000000000000001E-3</c:v>
                </c:pt>
                <c:pt idx="11">
                  <c:v>1E-3</c:v>
                </c:pt>
                <c:pt idx="12">
                  <c:v>1E-3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Info_SUCCESS!$F$942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Info_SUCCESS!$F$944:$F$956</c:f>
              <c:numCache>
                <c:formatCode>0.0%</c:formatCode>
                <c:ptCount val="13"/>
                <c:pt idx="0">
                  <c:v>1.4E-3</c:v>
                </c:pt>
                <c:pt idx="1">
                  <c:v>1.5E-3</c:v>
                </c:pt>
                <c:pt idx="2">
                  <c:v>1.4E-3</c:v>
                </c:pt>
                <c:pt idx="3">
                  <c:v>1.6000000000000001E-3</c:v>
                </c:pt>
                <c:pt idx="4">
                  <c:v>1.6000000000000001E-3</c:v>
                </c:pt>
                <c:pt idx="5">
                  <c:v>1.5E-3</c:v>
                </c:pt>
                <c:pt idx="6">
                  <c:v>1.5E-3</c:v>
                </c:pt>
                <c:pt idx="7">
                  <c:v>1.6999999999999999E-3</c:v>
                </c:pt>
                <c:pt idx="8">
                  <c:v>1.8E-3</c:v>
                </c:pt>
                <c:pt idx="9">
                  <c:v>1.8E-3</c:v>
                </c:pt>
                <c:pt idx="10">
                  <c:v>1.9E-3</c:v>
                </c:pt>
                <c:pt idx="11">
                  <c:v>2E-3</c:v>
                </c:pt>
                <c:pt idx="12">
                  <c:v>2E-3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0299776"/>
        <c:axId val="673951680"/>
      </c:lineChart>
      <c:catAx>
        <c:axId val="66029977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73951680"/>
        <c:crosses val="autoZero"/>
        <c:auto val="1"/>
        <c:lblAlgn val="ctr"/>
        <c:lblOffset val="100"/>
        <c:noMultiLvlLbl val="0"/>
      </c:catAx>
      <c:valAx>
        <c:axId val="6739516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6029977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150 días y más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Info_SUCCESS!$C$960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Info_SUCCESS!$C$962:$C$974</c:f>
              <c:numCache>
                <c:formatCode>0.0%</c:formatCode>
                <c:ptCount val="13"/>
                <c:pt idx="0">
                  <c:v>0.26860000000000001</c:v>
                </c:pt>
                <c:pt idx="1">
                  <c:v>0.26300000000000001</c:v>
                </c:pt>
                <c:pt idx="2">
                  <c:v>0.25569999999999998</c:v>
                </c:pt>
                <c:pt idx="3">
                  <c:v>0.25269999999999998</c:v>
                </c:pt>
                <c:pt idx="4">
                  <c:v>0.25009999999999999</c:v>
                </c:pt>
                <c:pt idx="5">
                  <c:v>0.25019999999999998</c:v>
                </c:pt>
                <c:pt idx="6">
                  <c:v>0.25409999999999999</c:v>
                </c:pt>
                <c:pt idx="7">
                  <c:v>0.25509999999999999</c:v>
                </c:pt>
                <c:pt idx="8">
                  <c:v>0.25269999999999998</c:v>
                </c:pt>
                <c:pt idx="9">
                  <c:v>0.25180000000000002</c:v>
                </c:pt>
                <c:pt idx="10">
                  <c:v>0.25080000000000002</c:v>
                </c:pt>
                <c:pt idx="11">
                  <c:v>0.24940000000000001</c:v>
                </c:pt>
                <c:pt idx="12">
                  <c:v>0.25219999999999998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Info_SUCCESS!$D$960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Info_SUCCESS!$D$962:$D$974</c:f>
              <c:numCache>
                <c:formatCode>0.0%</c:formatCode>
                <c:ptCount val="13"/>
                <c:pt idx="0">
                  <c:v>0.159</c:v>
                </c:pt>
                <c:pt idx="1">
                  <c:v>0.15240000000000001</c:v>
                </c:pt>
                <c:pt idx="2">
                  <c:v>0.1489</c:v>
                </c:pt>
                <c:pt idx="3">
                  <c:v>0.14749999999999999</c:v>
                </c:pt>
                <c:pt idx="4">
                  <c:v>0.14630000000000001</c:v>
                </c:pt>
                <c:pt idx="5">
                  <c:v>0.14799999999999999</c:v>
                </c:pt>
                <c:pt idx="6">
                  <c:v>0.14849999999999999</c:v>
                </c:pt>
                <c:pt idx="7">
                  <c:v>0.14990000000000001</c:v>
                </c:pt>
                <c:pt idx="8">
                  <c:v>0.1492</c:v>
                </c:pt>
                <c:pt idx="9">
                  <c:v>0.15090000000000001</c:v>
                </c:pt>
                <c:pt idx="10">
                  <c:v>0.1515</c:v>
                </c:pt>
                <c:pt idx="11">
                  <c:v>0.15179999999999999</c:v>
                </c:pt>
                <c:pt idx="12">
                  <c:v>0.15379999999999999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Info_SUCCESS!$E$960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Info_SUCCESS!$E$962:$E$974</c:f>
              <c:numCache>
                <c:formatCode>0.0%</c:formatCode>
                <c:ptCount val="13"/>
                <c:pt idx="0">
                  <c:v>8.1600000000000006E-2</c:v>
                </c:pt>
                <c:pt idx="1">
                  <c:v>8.09E-2</c:v>
                </c:pt>
                <c:pt idx="2">
                  <c:v>7.7299999999999994E-2</c:v>
                </c:pt>
                <c:pt idx="3">
                  <c:v>7.7100000000000002E-2</c:v>
                </c:pt>
                <c:pt idx="4">
                  <c:v>7.6300000000000007E-2</c:v>
                </c:pt>
                <c:pt idx="5">
                  <c:v>7.4700000000000003E-2</c:v>
                </c:pt>
                <c:pt idx="6">
                  <c:v>8.0500000000000002E-2</c:v>
                </c:pt>
                <c:pt idx="7">
                  <c:v>7.9399999999999998E-2</c:v>
                </c:pt>
                <c:pt idx="8">
                  <c:v>7.7299999999999994E-2</c:v>
                </c:pt>
                <c:pt idx="9">
                  <c:v>7.3999999999999996E-2</c:v>
                </c:pt>
                <c:pt idx="10">
                  <c:v>7.3400000000000007E-2</c:v>
                </c:pt>
                <c:pt idx="11">
                  <c:v>7.1999999999999995E-2</c:v>
                </c:pt>
                <c:pt idx="12">
                  <c:v>7.1900000000000006E-2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Info_SUCCESS!$F$960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Info_SUCCESS!$F$962:$F$974</c:f>
              <c:numCache>
                <c:formatCode>0.0%</c:formatCode>
                <c:ptCount val="13"/>
                <c:pt idx="0">
                  <c:v>9.7699999999999995E-2</c:v>
                </c:pt>
                <c:pt idx="1">
                  <c:v>9.5399999999999999E-2</c:v>
                </c:pt>
                <c:pt idx="2">
                  <c:v>9.1399999999999995E-2</c:v>
                </c:pt>
                <c:pt idx="3">
                  <c:v>8.9499999999999996E-2</c:v>
                </c:pt>
                <c:pt idx="4">
                  <c:v>8.8499999999999995E-2</c:v>
                </c:pt>
                <c:pt idx="5">
                  <c:v>8.9200000000000002E-2</c:v>
                </c:pt>
                <c:pt idx="6">
                  <c:v>8.8999999999999996E-2</c:v>
                </c:pt>
                <c:pt idx="7">
                  <c:v>8.9499999999999996E-2</c:v>
                </c:pt>
                <c:pt idx="8">
                  <c:v>8.7499999999999994E-2</c:v>
                </c:pt>
                <c:pt idx="9">
                  <c:v>8.77E-2</c:v>
                </c:pt>
                <c:pt idx="10">
                  <c:v>8.6099999999999996E-2</c:v>
                </c:pt>
                <c:pt idx="11">
                  <c:v>8.5000000000000006E-2</c:v>
                </c:pt>
                <c:pt idx="12">
                  <c:v>8.7300000000000003E-2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0300800"/>
        <c:axId val="673953984"/>
      </c:lineChart>
      <c:catAx>
        <c:axId val="66030080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73953984"/>
        <c:crosses val="autoZero"/>
        <c:auto val="1"/>
        <c:lblAlgn val="ctr"/>
        <c:lblOffset val="100"/>
        <c:noMultiLvlLbl val="0"/>
      </c:catAx>
      <c:valAx>
        <c:axId val="6739539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6030080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Créditos Vigentes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Info_SUCCESS!$C$978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Info_SUCCESS!$C$980:$C$992</c:f>
              <c:numCache>
                <c:formatCode>0.0%</c:formatCode>
                <c:ptCount val="13"/>
                <c:pt idx="0">
                  <c:v>0.69269999999999987</c:v>
                </c:pt>
                <c:pt idx="1">
                  <c:v>0.70599999999999996</c:v>
                </c:pt>
                <c:pt idx="2">
                  <c:v>0.71009999999999995</c:v>
                </c:pt>
                <c:pt idx="3">
                  <c:v>0.7137</c:v>
                </c:pt>
                <c:pt idx="4">
                  <c:v>0.71670000000000011</c:v>
                </c:pt>
                <c:pt idx="5">
                  <c:v>0.7168000000000001</c:v>
                </c:pt>
                <c:pt idx="6">
                  <c:v>0.71639999999999993</c:v>
                </c:pt>
                <c:pt idx="7">
                  <c:v>0.71479999999999999</c:v>
                </c:pt>
                <c:pt idx="8">
                  <c:v>0.71690000000000009</c:v>
                </c:pt>
                <c:pt idx="9">
                  <c:v>0.71830000000000005</c:v>
                </c:pt>
                <c:pt idx="10">
                  <c:v>0.71840000000000004</c:v>
                </c:pt>
                <c:pt idx="11">
                  <c:v>0.71970000000000001</c:v>
                </c:pt>
                <c:pt idx="12">
                  <c:v>0.71500000000000008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Info_SUCCESS!$D$978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Info_SUCCESS!$D$980:$D$992</c:f>
              <c:numCache>
                <c:formatCode>0.0%</c:formatCode>
                <c:ptCount val="13"/>
                <c:pt idx="0">
                  <c:v>0.82069999999999999</c:v>
                </c:pt>
                <c:pt idx="1">
                  <c:v>0.82689999999999997</c:v>
                </c:pt>
                <c:pt idx="2">
                  <c:v>0.83030000000000004</c:v>
                </c:pt>
                <c:pt idx="3">
                  <c:v>0.83170000000000011</c:v>
                </c:pt>
                <c:pt idx="4">
                  <c:v>0.83379999999999999</c:v>
                </c:pt>
                <c:pt idx="5">
                  <c:v>0.83210000000000006</c:v>
                </c:pt>
                <c:pt idx="6">
                  <c:v>0.83150000000000002</c:v>
                </c:pt>
                <c:pt idx="7">
                  <c:v>0.82950000000000002</c:v>
                </c:pt>
                <c:pt idx="8">
                  <c:v>0.83010000000000006</c:v>
                </c:pt>
                <c:pt idx="9">
                  <c:v>0.82850000000000001</c:v>
                </c:pt>
                <c:pt idx="10">
                  <c:v>0.82750000000000012</c:v>
                </c:pt>
                <c:pt idx="11">
                  <c:v>0.82740000000000014</c:v>
                </c:pt>
                <c:pt idx="12">
                  <c:v>0.82420000000000004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Info_SUCCESS!$E$978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Info_SUCCESS!$E$980:$E$992</c:f>
              <c:numCache>
                <c:formatCode>0.0%</c:formatCode>
                <c:ptCount val="13"/>
                <c:pt idx="0">
                  <c:v>0.89780000000000004</c:v>
                </c:pt>
                <c:pt idx="1">
                  <c:v>0.90750000000000008</c:v>
                </c:pt>
                <c:pt idx="2">
                  <c:v>0.90569999999999995</c:v>
                </c:pt>
                <c:pt idx="3">
                  <c:v>0.90759999999999996</c:v>
                </c:pt>
                <c:pt idx="4">
                  <c:v>0.90870000000000006</c:v>
                </c:pt>
                <c:pt idx="5">
                  <c:v>0.91039999999999999</c:v>
                </c:pt>
                <c:pt idx="6">
                  <c:v>0.9103</c:v>
                </c:pt>
                <c:pt idx="7">
                  <c:v>0.9113</c:v>
                </c:pt>
                <c:pt idx="8">
                  <c:v>0.91339999999999999</c:v>
                </c:pt>
                <c:pt idx="9">
                  <c:v>0.91720000000000013</c:v>
                </c:pt>
                <c:pt idx="10">
                  <c:v>0.91709999999999992</c:v>
                </c:pt>
                <c:pt idx="11">
                  <c:v>0.91810000000000003</c:v>
                </c:pt>
                <c:pt idx="12">
                  <c:v>0.91620000000000001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Info_SUCCESS!$F$978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Info_SUCCESS!$F$980:$F$992</c:f>
              <c:numCache>
                <c:formatCode>0.0%</c:formatCode>
                <c:ptCount val="13"/>
                <c:pt idx="0">
                  <c:v>0.89470000000000005</c:v>
                </c:pt>
                <c:pt idx="1">
                  <c:v>0.89690000000000003</c:v>
                </c:pt>
                <c:pt idx="2">
                  <c:v>0.90110000000000001</c:v>
                </c:pt>
                <c:pt idx="3">
                  <c:v>0.90319999999999989</c:v>
                </c:pt>
                <c:pt idx="4">
                  <c:v>0.9040999999999999</c:v>
                </c:pt>
                <c:pt idx="5">
                  <c:v>0.90310000000000001</c:v>
                </c:pt>
                <c:pt idx="6">
                  <c:v>0.90290000000000015</c:v>
                </c:pt>
                <c:pt idx="7">
                  <c:v>0.90180000000000005</c:v>
                </c:pt>
                <c:pt idx="8">
                  <c:v>0.90349999999999997</c:v>
                </c:pt>
                <c:pt idx="9">
                  <c:v>0.90349999999999997</c:v>
                </c:pt>
                <c:pt idx="10">
                  <c:v>0.90439999999999998</c:v>
                </c:pt>
                <c:pt idx="11">
                  <c:v>0.90539999999999998</c:v>
                </c:pt>
                <c:pt idx="12">
                  <c:v>0.90279999999999994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0691456"/>
        <c:axId val="708403776"/>
      </c:lineChart>
      <c:catAx>
        <c:axId val="66069145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08403776"/>
        <c:crosses val="autoZero"/>
        <c:auto val="1"/>
        <c:lblAlgn val="ctr"/>
        <c:lblOffset val="100"/>
        <c:noMultiLvlLbl val="0"/>
      </c:catAx>
      <c:valAx>
        <c:axId val="7084037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6069145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Total Delitos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Info_SUCCESS!$C$785:$C$796</c:f>
              <c:numCache>
                <c:formatCode>General</c:formatCode>
                <c:ptCount val="12"/>
                <c:pt idx="0">
                  <c:v>73.63</c:v>
                </c:pt>
                <c:pt idx="1">
                  <c:v>88.74</c:v>
                </c:pt>
                <c:pt idx="2">
                  <c:v>112.97</c:v>
                </c:pt>
                <c:pt idx="3">
                  <c:v>111.19</c:v>
                </c:pt>
                <c:pt idx="4">
                  <c:v>114.85</c:v>
                </c:pt>
                <c:pt idx="5">
                  <c:v>104.28</c:v>
                </c:pt>
                <c:pt idx="6">
                  <c:v>116.51</c:v>
                </c:pt>
                <c:pt idx="7">
                  <c:v>100.56</c:v>
                </c:pt>
                <c:pt idx="8">
                  <c:v>84.02</c:v>
                </c:pt>
                <c:pt idx="9">
                  <c:v>93.97</c:v>
                </c:pt>
                <c:pt idx="10">
                  <c:v>81.86</c:v>
                </c:pt>
                <c:pt idx="11">
                  <c:v>80.34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Info_SUCCESS!$D$784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Info_SUCCESS!$D$785:$D$796</c:f>
              <c:numCache>
                <c:formatCode>General</c:formatCode>
                <c:ptCount val="12"/>
                <c:pt idx="0">
                  <c:v>79.349999999999994</c:v>
                </c:pt>
                <c:pt idx="1">
                  <c:v>79.23</c:v>
                </c:pt>
                <c:pt idx="2">
                  <c:v>85.43</c:v>
                </c:pt>
                <c:pt idx="3">
                  <c:v>68.84</c:v>
                </c:pt>
                <c:pt idx="4">
                  <c:v>71.94</c:v>
                </c:pt>
                <c:pt idx="5">
                  <c:v>72.680000000000007</c:v>
                </c:pt>
                <c:pt idx="6">
                  <c:v>82.31</c:v>
                </c:pt>
                <c:pt idx="7">
                  <c:v>78.239999999999995</c:v>
                </c:pt>
                <c:pt idx="8">
                  <c:v>83.67</c:v>
                </c:pt>
                <c:pt idx="9">
                  <c:v>93.51</c:v>
                </c:pt>
                <c:pt idx="10">
                  <c:v>84.96</c:v>
                </c:pt>
                <c:pt idx="11">
                  <c:v>85.72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Info_SUCCESS!$E$784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Info_SUCCESS!$E$785:$E$796</c:f>
              <c:numCache>
                <c:formatCode>General</c:formatCode>
                <c:ptCount val="12"/>
                <c:pt idx="0">
                  <c:v>80.08</c:v>
                </c:pt>
                <c:pt idx="1">
                  <c:v>83.01</c:v>
                </c:pt>
                <c:pt idx="2">
                  <c:v>100.91</c:v>
                </c:pt>
                <c:pt idx="3">
                  <c:v>96.96</c:v>
                </c:pt>
                <c:pt idx="4">
                  <c:v>97.81</c:v>
                </c:pt>
                <c:pt idx="5">
                  <c:v>101.51</c:v>
                </c:pt>
                <c:pt idx="6">
                  <c:v>101.7</c:v>
                </c:pt>
                <c:pt idx="7">
                  <c:v>93.18</c:v>
                </c:pt>
                <c:pt idx="8">
                  <c:v>89.12</c:v>
                </c:pt>
                <c:pt idx="9">
                  <c:v>100.66</c:v>
                </c:pt>
                <c:pt idx="10">
                  <c:v>94.06</c:v>
                </c:pt>
                <c:pt idx="11">
                  <c:v>102.4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Info_SUCCESS!$F$784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Info_SUCCESS!$F$785:$F$796</c:f>
              <c:numCache>
                <c:formatCode>General</c:formatCode>
                <c:ptCount val="12"/>
                <c:pt idx="0">
                  <c:v>89.58</c:v>
                </c:pt>
                <c:pt idx="1">
                  <c:v>90.59</c:v>
                </c:pt>
                <c:pt idx="2">
                  <c:v>108.37</c:v>
                </c:pt>
                <c:pt idx="3">
                  <c:v>96.14</c:v>
                </c:pt>
                <c:pt idx="4">
                  <c:v>109.63</c:v>
                </c:pt>
                <c:pt idx="5">
                  <c:v>104.52</c:v>
                </c:pt>
                <c:pt idx="6">
                  <c:v>97.58</c:v>
                </c:pt>
                <c:pt idx="7">
                  <c:v>100.27</c:v>
                </c:pt>
                <c:pt idx="8">
                  <c:v>93.21</c:v>
                </c:pt>
                <c:pt idx="9">
                  <c:v>97.95</c:v>
                </c:pt>
                <c:pt idx="10">
                  <c:v>92.4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0692480"/>
        <c:axId val="708406080"/>
      </c:lineChart>
      <c:catAx>
        <c:axId val="660692480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08406080"/>
        <c:crosses val="autoZero"/>
        <c:auto val="1"/>
        <c:lblAlgn val="ctr"/>
        <c:lblOffset val="100"/>
        <c:noMultiLvlLbl val="0"/>
      </c:catAx>
      <c:valAx>
        <c:axId val="7084060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6069248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el patrimonio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Info_SUCCESS!$G$784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Info_SUCCESS!$G$785:$G$796</c:f>
              <c:numCache>
                <c:formatCode>General</c:formatCode>
                <c:ptCount val="12"/>
                <c:pt idx="0">
                  <c:v>47.48</c:v>
                </c:pt>
                <c:pt idx="1">
                  <c:v>52.48</c:v>
                </c:pt>
                <c:pt idx="2">
                  <c:v>65.92</c:v>
                </c:pt>
                <c:pt idx="3">
                  <c:v>66.87</c:v>
                </c:pt>
                <c:pt idx="4">
                  <c:v>65.989999999999995</c:v>
                </c:pt>
                <c:pt idx="5">
                  <c:v>61.93</c:v>
                </c:pt>
                <c:pt idx="6">
                  <c:v>69.87</c:v>
                </c:pt>
                <c:pt idx="7">
                  <c:v>59.74</c:v>
                </c:pt>
                <c:pt idx="8">
                  <c:v>49.81</c:v>
                </c:pt>
                <c:pt idx="9">
                  <c:v>53.91</c:v>
                </c:pt>
                <c:pt idx="10">
                  <c:v>48.41</c:v>
                </c:pt>
                <c:pt idx="11">
                  <c:v>46.85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Info_SUCCESS!$H$784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Info_SUCCESS!$H$785:$H$796</c:f>
              <c:numCache>
                <c:formatCode>General</c:formatCode>
                <c:ptCount val="12"/>
                <c:pt idx="0">
                  <c:v>44.32</c:v>
                </c:pt>
                <c:pt idx="1">
                  <c:v>42.06</c:v>
                </c:pt>
                <c:pt idx="2">
                  <c:v>44.52</c:v>
                </c:pt>
                <c:pt idx="3">
                  <c:v>35.79</c:v>
                </c:pt>
                <c:pt idx="4">
                  <c:v>37.17</c:v>
                </c:pt>
                <c:pt idx="5">
                  <c:v>37.869999999999997</c:v>
                </c:pt>
                <c:pt idx="6">
                  <c:v>43.32</c:v>
                </c:pt>
                <c:pt idx="7">
                  <c:v>40.799999999999997</c:v>
                </c:pt>
                <c:pt idx="8">
                  <c:v>44.95</c:v>
                </c:pt>
                <c:pt idx="9">
                  <c:v>49.03</c:v>
                </c:pt>
                <c:pt idx="10">
                  <c:v>46.48</c:v>
                </c:pt>
                <c:pt idx="11">
                  <c:v>47.12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Info_SUCCESS!$I$784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Info_SUCCESS!$I$785:$I$796</c:f>
              <c:numCache>
                <c:formatCode>General</c:formatCode>
                <c:ptCount val="12"/>
                <c:pt idx="0">
                  <c:v>44.17</c:v>
                </c:pt>
                <c:pt idx="1">
                  <c:v>45.86</c:v>
                </c:pt>
                <c:pt idx="2">
                  <c:v>51.46</c:v>
                </c:pt>
                <c:pt idx="3">
                  <c:v>50.4</c:v>
                </c:pt>
                <c:pt idx="4">
                  <c:v>50.52</c:v>
                </c:pt>
                <c:pt idx="5">
                  <c:v>57.14</c:v>
                </c:pt>
                <c:pt idx="6">
                  <c:v>58.12</c:v>
                </c:pt>
                <c:pt idx="7">
                  <c:v>52.91</c:v>
                </c:pt>
                <c:pt idx="8">
                  <c:v>51.07</c:v>
                </c:pt>
                <c:pt idx="9">
                  <c:v>55.11</c:v>
                </c:pt>
                <c:pt idx="10">
                  <c:v>53.38</c:v>
                </c:pt>
                <c:pt idx="11">
                  <c:v>58.8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Info_SUCCESS!$J$784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Info_SUCCESS!$J$785:$J$796</c:f>
              <c:numCache>
                <c:formatCode>General</c:formatCode>
                <c:ptCount val="12"/>
                <c:pt idx="0">
                  <c:v>51.39</c:v>
                </c:pt>
                <c:pt idx="1">
                  <c:v>50.86</c:v>
                </c:pt>
                <c:pt idx="2">
                  <c:v>59.15</c:v>
                </c:pt>
                <c:pt idx="3">
                  <c:v>51.19</c:v>
                </c:pt>
                <c:pt idx="4">
                  <c:v>58.83</c:v>
                </c:pt>
                <c:pt idx="5">
                  <c:v>56.17</c:v>
                </c:pt>
                <c:pt idx="6">
                  <c:v>52.42</c:v>
                </c:pt>
                <c:pt idx="7">
                  <c:v>56.34</c:v>
                </c:pt>
                <c:pt idx="8">
                  <c:v>52.71</c:v>
                </c:pt>
                <c:pt idx="9">
                  <c:v>54.65</c:v>
                </c:pt>
                <c:pt idx="10">
                  <c:v>51.43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0742656"/>
        <c:axId val="708408384"/>
      </c:lineChart>
      <c:catAx>
        <c:axId val="660742656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08408384"/>
        <c:crosses val="autoZero"/>
        <c:auto val="1"/>
        <c:lblAlgn val="ctr"/>
        <c:lblOffset val="100"/>
        <c:noMultiLvlLbl val="0"/>
      </c:catAx>
      <c:valAx>
        <c:axId val="7084083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6074265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a familia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Info_SUCCESS!$K$784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Info_SUCCESS!$K$785:$K$796</c:f>
              <c:numCache>
                <c:formatCode>General</c:formatCode>
                <c:ptCount val="12"/>
                <c:pt idx="0">
                  <c:v>8.25</c:v>
                </c:pt>
                <c:pt idx="1">
                  <c:v>9.75</c:v>
                </c:pt>
                <c:pt idx="2">
                  <c:v>11.76</c:v>
                </c:pt>
                <c:pt idx="3">
                  <c:v>12.85</c:v>
                </c:pt>
                <c:pt idx="4">
                  <c:v>13.94</c:v>
                </c:pt>
                <c:pt idx="5">
                  <c:v>12.12</c:v>
                </c:pt>
                <c:pt idx="6">
                  <c:v>14.25</c:v>
                </c:pt>
                <c:pt idx="7">
                  <c:v>14.14</c:v>
                </c:pt>
                <c:pt idx="8">
                  <c:v>12.06</c:v>
                </c:pt>
                <c:pt idx="9">
                  <c:v>13.72</c:v>
                </c:pt>
                <c:pt idx="10">
                  <c:v>11.51</c:v>
                </c:pt>
                <c:pt idx="11">
                  <c:v>12.06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Info_SUCCESS!$L$784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Info_SUCCESS!$L$785:$L$796</c:f>
              <c:numCache>
                <c:formatCode>General</c:formatCode>
                <c:ptCount val="12"/>
                <c:pt idx="0">
                  <c:v>12.41</c:v>
                </c:pt>
                <c:pt idx="1">
                  <c:v>13.46</c:v>
                </c:pt>
                <c:pt idx="2">
                  <c:v>16.48</c:v>
                </c:pt>
                <c:pt idx="3">
                  <c:v>12.64</c:v>
                </c:pt>
                <c:pt idx="4">
                  <c:v>12.17</c:v>
                </c:pt>
                <c:pt idx="5">
                  <c:v>12.49</c:v>
                </c:pt>
                <c:pt idx="6">
                  <c:v>13.31</c:v>
                </c:pt>
                <c:pt idx="7">
                  <c:v>12.73</c:v>
                </c:pt>
                <c:pt idx="8">
                  <c:v>11.73</c:v>
                </c:pt>
                <c:pt idx="9">
                  <c:v>12.52</c:v>
                </c:pt>
                <c:pt idx="10">
                  <c:v>11.86</c:v>
                </c:pt>
                <c:pt idx="11">
                  <c:v>12.4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Info_SUCCESS!$M$784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Info_SUCCESS!$M$785:$M$796</c:f>
              <c:numCache>
                <c:formatCode>General</c:formatCode>
                <c:ptCount val="12"/>
                <c:pt idx="0">
                  <c:v>11.09</c:v>
                </c:pt>
                <c:pt idx="1">
                  <c:v>10.31</c:v>
                </c:pt>
                <c:pt idx="2">
                  <c:v>13.67</c:v>
                </c:pt>
                <c:pt idx="3">
                  <c:v>13.61</c:v>
                </c:pt>
                <c:pt idx="4">
                  <c:v>13.34</c:v>
                </c:pt>
                <c:pt idx="5">
                  <c:v>11.74</c:v>
                </c:pt>
                <c:pt idx="6">
                  <c:v>13.55</c:v>
                </c:pt>
                <c:pt idx="7">
                  <c:v>12.02</c:v>
                </c:pt>
                <c:pt idx="8">
                  <c:v>11.16</c:v>
                </c:pt>
                <c:pt idx="9">
                  <c:v>12.68</c:v>
                </c:pt>
                <c:pt idx="10">
                  <c:v>11.45</c:v>
                </c:pt>
                <c:pt idx="11">
                  <c:v>11.88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Info_SUCCESS!$N$784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Info_SUCCESS!$N$785:$N$796</c:f>
              <c:numCache>
                <c:formatCode>General</c:formatCode>
                <c:ptCount val="12"/>
                <c:pt idx="0">
                  <c:v>9.69</c:v>
                </c:pt>
                <c:pt idx="1">
                  <c:v>10.1</c:v>
                </c:pt>
                <c:pt idx="2">
                  <c:v>14.2</c:v>
                </c:pt>
                <c:pt idx="3">
                  <c:v>12.26</c:v>
                </c:pt>
                <c:pt idx="4">
                  <c:v>13.93</c:v>
                </c:pt>
                <c:pt idx="5">
                  <c:v>13.38</c:v>
                </c:pt>
                <c:pt idx="6">
                  <c:v>11.16</c:v>
                </c:pt>
                <c:pt idx="7">
                  <c:v>11.77</c:v>
                </c:pt>
                <c:pt idx="8">
                  <c:v>10.029999999999999</c:v>
                </c:pt>
                <c:pt idx="9">
                  <c:v>11.86</c:v>
                </c:pt>
                <c:pt idx="10">
                  <c:v>11.18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0744704"/>
        <c:axId val="708410688"/>
      </c:lineChart>
      <c:catAx>
        <c:axId val="660744704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08410688"/>
        <c:crosses val="autoZero"/>
        <c:auto val="1"/>
        <c:lblAlgn val="ctr"/>
        <c:lblOffset val="100"/>
        <c:noMultiLvlLbl val="0"/>
      </c:catAx>
      <c:valAx>
        <c:axId val="7084106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6074470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libertad y la seguridad sexual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Info_SUCCESS!$O$784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Info_SUCCESS!$O$785:$O$796</c:f>
              <c:numCache>
                <c:formatCode>General</c:formatCode>
                <c:ptCount val="12"/>
                <c:pt idx="0">
                  <c:v>2.4</c:v>
                </c:pt>
                <c:pt idx="1">
                  <c:v>2.34</c:v>
                </c:pt>
                <c:pt idx="2">
                  <c:v>3.27</c:v>
                </c:pt>
                <c:pt idx="3">
                  <c:v>2.64</c:v>
                </c:pt>
                <c:pt idx="4">
                  <c:v>3.19</c:v>
                </c:pt>
                <c:pt idx="5">
                  <c:v>2.78</c:v>
                </c:pt>
                <c:pt idx="6">
                  <c:v>3.07</c:v>
                </c:pt>
                <c:pt idx="7">
                  <c:v>3.52</c:v>
                </c:pt>
                <c:pt idx="8">
                  <c:v>3.52</c:v>
                </c:pt>
                <c:pt idx="9">
                  <c:v>3.99</c:v>
                </c:pt>
                <c:pt idx="10">
                  <c:v>2.73</c:v>
                </c:pt>
                <c:pt idx="11">
                  <c:v>2.63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Info_SUCCESS!$P$784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Info_SUCCESS!$P$785:$P$796</c:f>
              <c:numCache>
                <c:formatCode>General</c:formatCode>
                <c:ptCount val="12"/>
                <c:pt idx="0">
                  <c:v>2.95</c:v>
                </c:pt>
                <c:pt idx="1">
                  <c:v>3.81</c:v>
                </c:pt>
                <c:pt idx="2">
                  <c:v>3.75</c:v>
                </c:pt>
                <c:pt idx="3">
                  <c:v>2.66</c:v>
                </c:pt>
                <c:pt idx="4">
                  <c:v>2.63</c:v>
                </c:pt>
                <c:pt idx="5">
                  <c:v>2.78</c:v>
                </c:pt>
                <c:pt idx="6">
                  <c:v>3.19</c:v>
                </c:pt>
                <c:pt idx="7">
                  <c:v>2.92</c:v>
                </c:pt>
                <c:pt idx="8">
                  <c:v>3.19</c:v>
                </c:pt>
                <c:pt idx="9">
                  <c:v>4.0999999999999996</c:v>
                </c:pt>
                <c:pt idx="10">
                  <c:v>3.3</c:v>
                </c:pt>
                <c:pt idx="11">
                  <c:v>3.02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Info_SUCCESS!$Q$784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Info_SUCCESS!$Q$785:$Q$796</c:f>
              <c:numCache>
                <c:formatCode>General</c:formatCode>
                <c:ptCount val="12"/>
                <c:pt idx="0">
                  <c:v>2.79</c:v>
                </c:pt>
                <c:pt idx="1">
                  <c:v>3.28</c:v>
                </c:pt>
                <c:pt idx="2">
                  <c:v>5.5</c:v>
                </c:pt>
                <c:pt idx="3">
                  <c:v>4.75</c:v>
                </c:pt>
                <c:pt idx="4">
                  <c:v>4.68</c:v>
                </c:pt>
                <c:pt idx="5">
                  <c:v>4.1500000000000004</c:v>
                </c:pt>
                <c:pt idx="6">
                  <c:v>4.12</c:v>
                </c:pt>
                <c:pt idx="7">
                  <c:v>4.2699999999999996</c:v>
                </c:pt>
                <c:pt idx="8">
                  <c:v>3.37</c:v>
                </c:pt>
                <c:pt idx="9">
                  <c:v>4.3099999999999996</c:v>
                </c:pt>
                <c:pt idx="10">
                  <c:v>3.58</c:v>
                </c:pt>
                <c:pt idx="11">
                  <c:v>3.8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Info_SUCCESS!$R$784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Info_SUCCESS!$R$785:$R$796</c:f>
              <c:numCache>
                <c:formatCode>General</c:formatCode>
                <c:ptCount val="12"/>
                <c:pt idx="0">
                  <c:v>3.08</c:v>
                </c:pt>
                <c:pt idx="1">
                  <c:v>3.89</c:v>
                </c:pt>
                <c:pt idx="2">
                  <c:v>4.8499999999999996</c:v>
                </c:pt>
                <c:pt idx="3">
                  <c:v>4.51</c:v>
                </c:pt>
                <c:pt idx="4">
                  <c:v>4.53</c:v>
                </c:pt>
                <c:pt idx="5">
                  <c:v>4.3</c:v>
                </c:pt>
                <c:pt idx="6">
                  <c:v>4.03</c:v>
                </c:pt>
                <c:pt idx="7">
                  <c:v>3.95</c:v>
                </c:pt>
                <c:pt idx="8">
                  <c:v>3.96</c:v>
                </c:pt>
                <c:pt idx="9">
                  <c:v>3.99</c:v>
                </c:pt>
                <c:pt idx="10">
                  <c:v>3.86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0794368"/>
        <c:axId val="708609728"/>
      </c:lineChart>
      <c:catAx>
        <c:axId val="660794368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08609728"/>
        <c:crosses val="autoZero"/>
        <c:auto val="1"/>
        <c:lblAlgn val="ctr"/>
        <c:lblOffset val="100"/>
        <c:noMultiLvlLbl val="0"/>
      </c:catAx>
      <c:valAx>
        <c:axId val="7086097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6079436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sociedad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Info_SUCCESS!$C$801:$C$812</c:f>
              <c:numCache>
                <c:formatCode>General</c:formatCode>
                <c:ptCount val="12"/>
                <c:pt idx="0">
                  <c:v>1.76</c:v>
                </c:pt>
                <c:pt idx="1">
                  <c:v>3.02</c:v>
                </c:pt>
                <c:pt idx="2">
                  <c:v>2.95</c:v>
                </c:pt>
                <c:pt idx="3">
                  <c:v>3.1</c:v>
                </c:pt>
                <c:pt idx="4">
                  <c:v>2.3199999999999998</c:v>
                </c:pt>
                <c:pt idx="5">
                  <c:v>1.2</c:v>
                </c:pt>
                <c:pt idx="6">
                  <c:v>1.23</c:v>
                </c:pt>
                <c:pt idx="7">
                  <c:v>0.79</c:v>
                </c:pt>
                <c:pt idx="8">
                  <c:v>0.59</c:v>
                </c:pt>
                <c:pt idx="9">
                  <c:v>0.94</c:v>
                </c:pt>
                <c:pt idx="10">
                  <c:v>1</c:v>
                </c:pt>
                <c:pt idx="11">
                  <c:v>0.74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Info_SUCCESS!$D$800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Info_SUCCESS!$D$801:$D$812</c:f>
              <c:numCache>
                <c:formatCode>General</c:formatCode>
                <c:ptCount val="12"/>
                <c:pt idx="0">
                  <c:v>0.61</c:v>
                </c:pt>
                <c:pt idx="1">
                  <c:v>0.93</c:v>
                </c:pt>
                <c:pt idx="2">
                  <c:v>0.81</c:v>
                </c:pt>
                <c:pt idx="3">
                  <c:v>0.53</c:v>
                </c:pt>
                <c:pt idx="4">
                  <c:v>0.46</c:v>
                </c:pt>
                <c:pt idx="5">
                  <c:v>0.61</c:v>
                </c:pt>
                <c:pt idx="6">
                  <c:v>0.49</c:v>
                </c:pt>
                <c:pt idx="7">
                  <c:v>0.93</c:v>
                </c:pt>
                <c:pt idx="8">
                  <c:v>0.76</c:v>
                </c:pt>
                <c:pt idx="9">
                  <c:v>0.9</c:v>
                </c:pt>
                <c:pt idx="10">
                  <c:v>0.73</c:v>
                </c:pt>
                <c:pt idx="11">
                  <c:v>0.82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Info_SUCCESS!$E$800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Info_SUCCESS!$E$801:$E$812</c:f>
              <c:numCache>
                <c:formatCode>General</c:formatCode>
                <c:ptCount val="12"/>
                <c:pt idx="0">
                  <c:v>0.53</c:v>
                </c:pt>
                <c:pt idx="1">
                  <c:v>1.23</c:v>
                </c:pt>
                <c:pt idx="2">
                  <c:v>1.22</c:v>
                </c:pt>
                <c:pt idx="3">
                  <c:v>1.08</c:v>
                </c:pt>
                <c:pt idx="4">
                  <c:v>0.99</c:v>
                </c:pt>
                <c:pt idx="5">
                  <c:v>0.84</c:v>
                </c:pt>
                <c:pt idx="6">
                  <c:v>0.9</c:v>
                </c:pt>
                <c:pt idx="7">
                  <c:v>0.62</c:v>
                </c:pt>
                <c:pt idx="8">
                  <c:v>0.77</c:v>
                </c:pt>
                <c:pt idx="9">
                  <c:v>1</c:v>
                </c:pt>
                <c:pt idx="10">
                  <c:v>0.57999999999999996</c:v>
                </c:pt>
                <c:pt idx="11">
                  <c:v>0.77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Info_SUCCESS!$F$800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Info_SUCCESS!$F$801:$F$812</c:f>
              <c:numCache>
                <c:formatCode>General</c:formatCode>
                <c:ptCount val="12"/>
                <c:pt idx="0">
                  <c:v>0.81</c:v>
                </c:pt>
                <c:pt idx="1">
                  <c:v>0.64</c:v>
                </c:pt>
                <c:pt idx="2">
                  <c:v>0.62</c:v>
                </c:pt>
                <c:pt idx="3">
                  <c:v>0.84</c:v>
                </c:pt>
                <c:pt idx="4">
                  <c:v>0.88</c:v>
                </c:pt>
                <c:pt idx="5">
                  <c:v>0.74</c:v>
                </c:pt>
                <c:pt idx="6">
                  <c:v>0.57999999999999996</c:v>
                </c:pt>
                <c:pt idx="7">
                  <c:v>0.56000000000000005</c:v>
                </c:pt>
                <c:pt idx="8">
                  <c:v>0.53</c:v>
                </c:pt>
                <c:pt idx="9">
                  <c:v>0.52</c:v>
                </c:pt>
                <c:pt idx="10">
                  <c:v>0.79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4052864"/>
        <c:axId val="708612032"/>
      </c:lineChart>
      <c:catAx>
        <c:axId val="614052864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08612032"/>
        <c:crosses val="autoZero"/>
        <c:auto val="1"/>
        <c:lblAlgn val="ctr"/>
        <c:lblOffset val="100"/>
        <c:noMultiLvlLbl val="0"/>
      </c:catAx>
      <c:valAx>
        <c:axId val="7086120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140528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Ingreso familiar mensual en rangos de Salario Mínimo</a:t>
            </a:r>
          </a:p>
        </c:rich>
      </c:tx>
      <c:layout>
        <c:manualLayout>
          <c:xMode val="edge"/>
          <c:yMode val="edge"/>
          <c:x val="0.23333402769098305"/>
          <c:y val="1.76680652144759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4409548616308"/>
          <c:y val="0.15549631099262198"/>
          <c:w val="0.70193147909743225"/>
          <c:h val="0.6887796308925949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800000"/>
              </a:soli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solidFill>
                <a:srgbClr val="FF9900"/>
              </a:soli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solidFill>
                <a:srgbClr val="99CC00"/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rgbClr val="339966"/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rgbClr val="33CCCC"/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Info_SUCCESS!$A$112:$A$118</c:f>
              <c:strCache>
                <c:ptCount val="7"/>
                <c:pt idx="0">
                  <c:v>Menos de 2</c:v>
                </c:pt>
                <c:pt idx="1">
                  <c:v>De 2 a 4.9</c:v>
                </c:pt>
                <c:pt idx="2">
                  <c:v>De 5 a 9.9</c:v>
                </c:pt>
                <c:pt idx="3">
                  <c:v>De 10 a 19.9</c:v>
                </c:pt>
                <c:pt idx="4">
                  <c:v>De 20 a 39.9</c:v>
                </c:pt>
                <c:pt idx="5">
                  <c:v>De 40 a 59.9</c:v>
                </c:pt>
                <c:pt idx="6">
                  <c:v>60 y más</c:v>
                </c:pt>
              </c:strCache>
            </c:strRef>
          </c:cat>
          <c:val>
            <c:numRef>
              <c:f>Info_SUCCESS!$C$112:$C$118</c:f>
              <c:numCache>
                <c:formatCode>0.00%</c:formatCode>
                <c:ptCount val="7"/>
                <c:pt idx="0">
                  <c:v>0.18413850228076112</c:v>
                </c:pt>
                <c:pt idx="1">
                  <c:v>0.44860062764679121</c:v>
                </c:pt>
                <c:pt idx="2">
                  <c:v>0.22324159734941726</c:v>
                </c:pt>
                <c:pt idx="3">
                  <c:v>7.4995625138537275E-2</c:v>
                </c:pt>
                <c:pt idx="4">
                  <c:v>4.8477548210973317E-2</c:v>
                </c:pt>
                <c:pt idx="5">
                  <c:v>5.6663205665153935E-3</c:v>
                </c:pt>
                <c:pt idx="6">
                  <c:v>1.4879778807004446E-2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09936384"/>
        <c:axId val="672824064"/>
      </c:barChart>
      <c:catAx>
        <c:axId val="6099363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72824064"/>
        <c:crosses val="autoZero"/>
        <c:auto val="1"/>
        <c:lblAlgn val="ctr"/>
        <c:lblOffset val="100"/>
        <c:noMultiLvlLbl val="0"/>
      </c:catAx>
      <c:valAx>
        <c:axId val="672824064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09936384"/>
        <c:crosses val="autoZero"/>
        <c:crossBetween val="between"/>
      </c:valAx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vida y la Integridad corporal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Info_SUCCESS!$G$800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Info_SUCCESS!$G$801:$G$812</c:f>
              <c:numCache>
                <c:formatCode>General</c:formatCode>
                <c:ptCount val="12"/>
                <c:pt idx="0">
                  <c:v>6.17</c:v>
                </c:pt>
                <c:pt idx="1">
                  <c:v>10.039999999999999</c:v>
                </c:pt>
                <c:pt idx="2">
                  <c:v>13.93</c:v>
                </c:pt>
                <c:pt idx="3">
                  <c:v>11.51</c:v>
                </c:pt>
                <c:pt idx="4">
                  <c:v>13.14</c:v>
                </c:pt>
                <c:pt idx="5">
                  <c:v>11.06</c:v>
                </c:pt>
                <c:pt idx="6">
                  <c:v>12.49</c:v>
                </c:pt>
                <c:pt idx="7">
                  <c:v>10.24</c:v>
                </c:pt>
                <c:pt idx="8">
                  <c:v>8.6300000000000008</c:v>
                </c:pt>
                <c:pt idx="9">
                  <c:v>10.039999999999999</c:v>
                </c:pt>
                <c:pt idx="10">
                  <c:v>8.93</c:v>
                </c:pt>
                <c:pt idx="11">
                  <c:v>8.75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Info_SUCCESS!$H$800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Info_SUCCESS!$H$801:$H$812</c:f>
              <c:numCache>
                <c:formatCode>General</c:formatCode>
                <c:ptCount val="12"/>
                <c:pt idx="0">
                  <c:v>8.69</c:v>
                </c:pt>
                <c:pt idx="1">
                  <c:v>8.2799999999999994</c:v>
                </c:pt>
                <c:pt idx="2">
                  <c:v>9.33</c:v>
                </c:pt>
                <c:pt idx="3">
                  <c:v>7.82</c:v>
                </c:pt>
                <c:pt idx="4">
                  <c:v>8.07</c:v>
                </c:pt>
                <c:pt idx="5">
                  <c:v>7.69</c:v>
                </c:pt>
                <c:pt idx="6">
                  <c:v>8.4600000000000009</c:v>
                </c:pt>
                <c:pt idx="7">
                  <c:v>9.25</c:v>
                </c:pt>
                <c:pt idx="8">
                  <c:v>9.69</c:v>
                </c:pt>
                <c:pt idx="9">
                  <c:v>10.92</c:v>
                </c:pt>
                <c:pt idx="10">
                  <c:v>9.93</c:v>
                </c:pt>
                <c:pt idx="11">
                  <c:v>8.86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Info_SUCCESS!$I$800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Info_SUCCESS!$I$801:$I$812</c:f>
              <c:numCache>
                <c:formatCode>General</c:formatCode>
                <c:ptCount val="12"/>
                <c:pt idx="0">
                  <c:v>8.19</c:v>
                </c:pt>
                <c:pt idx="1">
                  <c:v>8.2200000000000006</c:v>
                </c:pt>
                <c:pt idx="2">
                  <c:v>11.88</c:v>
                </c:pt>
                <c:pt idx="3">
                  <c:v>10.91</c:v>
                </c:pt>
                <c:pt idx="4">
                  <c:v>11.57</c:v>
                </c:pt>
                <c:pt idx="5">
                  <c:v>10.19</c:v>
                </c:pt>
                <c:pt idx="6">
                  <c:v>10.95</c:v>
                </c:pt>
                <c:pt idx="7">
                  <c:v>8.93</c:v>
                </c:pt>
                <c:pt idx="8">
                  <c:v>9.5399999999999991</c:v>
                </c:pt>
                <c:pt idx="9">
                  <c:v>11.42</c:v>
                </c:pt>
                <c:pt idx="10">
                  <c:v>10.51</c:v>
                </c:pt>
                <c:pt idx="11">
                  <c:v>12.18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Info_SUCCESS!$J$800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Info_SUCCESS!$J$801:$J$812</c:f>
              <c:numCache>
                <c:formatCode>General</c:formatCode>
                <c:ptCount val="12"/>
                <c:pt idx="0">
                  <c:v>10.06</c:v>
                </c:pt>
                <c:pt idx="1">
                  <c:v>10.210000000000001</c:v>
                </c:pt>
                <c:pt idx="2">
                  <c:v>11.39</c:v>
                </c:pt>
                <c:pt idx="3">
                  <c:v>11.45</c:v>
                </c:pt>
                <c:pt idx="4">
                  <c:v>12.87</c:v>
                </c:pt>
                <c:pt idx="5">
                  <c:v>11.1</c:v>
                </c:pt>
                <c:pt idx="6">
                  <c:v>10.95</c:v>
                </c:pt>
                <c:pt idx="7">
                  <c:v>10.01</c:v>
                </c:pt>
                <c:pt idx="8">
                  <c:v>11.04</c:v>
                </c:pt>
                <c:pt idx="9">
                  <c:v>11.18</c:v>
                </c:pt>
                <c:pt idx="10">
                  <c:v>9.69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4054912"/>
        <c:axId val="708614336"/>
      </c:lineChart>
      <c:catAx>
        <c:axId val="614054912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08614336"/>
        <c:crosses val="autoZero"/>
        <c:auto val="1"/>
        <c:lblAlgn val="ctr"/>
        <c:lblOffset val="100"/>
        <c:noMultiLvlLbl val="0"/>
      </c:catAx>
      <c:valAx>
        <c:axId val="7086143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1405491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libertad personal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Info_SUCCESS!$K$800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Info_SUCCESS!$K$801:$K$812</c:f>
              <c:numCache>
                <c:formatCode>General</c:formatCode>
                <c:ptCount val="12"/>
                <c:pt idx="0">
                  <c:v>1.37</c:v>
                </c:pt>
                <c:pt idx="1">
                  <c:v>1.43</c:v>
                </c:pt>
                <c:pt idx="2">
                  <c:v>1.37</c:v>
                </c:pt>
                <c:pt idx="3">
                  <c:v>1.28</c:v>
                </c:pt>
                <c:pt idx="4">
                  <c:v>1.43</c:v>
                </c:pt>
                <c:pt idx="5">
                  <c:v>1.31</c:v>
                </c:pt>
                <c:pt idx="6">
                  <c:v>0.62</c:v>
                </c:pt>
                <c:pt idx="7">
                  <c:v>0.94</c:v>
                </c:pt>
                <c:pt idx="8">
                  <c:v>0.56000000000000005</c:v>
                </c:pt>
                <c:pt idx="9">
                  <c:v>0.56000000000000005</c:v>
                </c:pt>
                <c:pt idx="10">
                  <c:v>0.32</c:v>
                </c:pt>
                <c:pt idx="11">
                  <c:v>0.55000000000000004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Info_SUCCESS!$L$800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Info_SUCCESS!$L$801:$L$812</c:f>
              <c:numCache>
                <c:formatCode>General</c:formatCode>
                <c:ptCount val="12"/>
                <c:pt idx="0">
                  <c:v>0.33</c:v>
                </c:pt>
                <c:pt idx="1">
                  <c:v>0.35</c:v>
                </c:pt>
                <c:pt idx="2">
                  <c:v>0.39</c:v>
                </c:pt>
                <c:pt idx="3">
                  <c:v>0.32</c:v>
                </c:pt>
                <c:pt idx="4">
                  <c:v>0.36</c:v>
                </c:pt>
                <c:pt idx="5">
                  <c:v>0.33</c:v>
                </c:pt>
                <c:pt idx="6">
                  <c:v>0.35</c:v>
                </c:pt>
                <c:pt idx="7">
                  <c:v>0.23</c:v>
                </c:pt>
                <c:pt idx="8">
                  <c:v>0.35</c:v>
                </c:pt>
                <c:pt idx="9">
                  <c:v>0.43</c:v>
                </c:pt>
                <c:pt idx="10">
                  <c:v>0.35</c:v>
                </c:pt>
                <c:pt idx="11">
                  <c:v>0.35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Info_SUCCESS!$M$800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Info_SUCCESS!$M$801:$M$812</c:f>
              <c:numCache>
                <c:formatCode>General</c:formatCode>
                <c:ptCount val="12"/>
                <c:pt idx="0">
                  <c:v>0.18</c:v>
                </c:pt>
                <c:pt idx="1">
                  <c:v>0.38</c:v>
                </c:pt>
                <c:pt idx="2">
                  <c:v>0.39</c:v>
                </c:pt>
                <c:pt idx="3">
                  <c:v>0.3</c:v>
                </c:pt>
                <c:pt idx="4">
                  <c:v>0.46</c:v>
                </c:pt>
                <c:pt idx="5">
                  <c:v>0.32</c:v>
                </c:pt>
                <c:pt idx="6">
                  <c:v>0.41</c:v>
                </c:pt>
                <c:pt idx="7">
                  <c:v>0.24</c:v>
                </c:pt>
                <c:pt idx="8">
                  <c:v>0.39</c:v>
                </c:pt>
                <c:pt idx="9">
                  <c:v>0.41</c:v>
                </c:pt>
                <c:pt idx="10">
                  <c:v>0.3</c:v>
                </c:pt>
                <c:pt idx="11">
                  <c:v>0.33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Info_SUCCESS!$N$800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Info_SUCCESS!$N$801:$N$813</c:f>
              <c:numCache>
                <c:formatCode>General</c:formatCode>
                <c:ptCount val="13"/>
                <c:pt idx="0">
                  <c:v>0.28999999999999998</c:v>
                </c:pt>
                <c:pt idx="1">
                  <c:v>0.24</c:v>
                </c:pt>
                <c:pt idx="2">
                  <c:v>0.28999999999999998</c:v>
                </c:pt>
                <c:pt idx="3">
                  <c:v>0.36</c:v>
                </c:pt>
                <c:pt idx="4">
                  <c:v>0.32</c:v>
                </c:pt>
                <c:pt idx="5">
                  <c:v>0.38</c:v>
                </c:pt>
                <c:pt idx="6">
                  <c:v>0.28999999999999998</c:v>
                </c:pt>
                <c:pt idx="7">
                  <c:v>0.28999999999999998</c:v>
                </c:pt>
                <c:pt idx="8">
                  <c:v>0.35</c:v>
                </c:pt>
                <c:pt idx="9">
                  <c:v>0.24</c:v>
                </c:pt>
                <c:pt idx="10">
                  <c:v>0.35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0745728"/>
        <c:axId val="709042752"/>
      </c:lineChart>
      <c:catAx>
        <c:axId val="660745728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09042752"/>
        <c:crosses val="autoZero"/>
        <c:auto val="1"/>
        <c:lblAlgn val="ctr"/>
        <c:lblOffset val="100"/>
        <c:noMultiLvlLbl val="0"/>
      </c:catAx>
      <c:valAx>
        <c:axId val="7090427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6074572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otros bienes jurídicos afectados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Info_SUCCESS!$O$800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Info_SUCCESS!$O$801:$O$812</c:f>
              <c:numCache>
                <c:formatCode>General</c:formatCode>
                <c:ptCount val="12"/>
                <c:pt idx="0">
                  <c:v>6.2</c:v>
                </c:pt>
                <c:pt idx="1">
                  <c:v>9.68</c:v>
                </c:pt>
                <c:pt idx="2">
                  <c:v>13.78</c:v>
                </c:pt>
                <c:pt idx="3">
                  <c:v>12.94</c:v>
                </c:pt>
                <c:pt idx="4">
                  <c:v>14.84</c:v>
                </c:pt>
                <c:pt idx="5">
                  <c:v>13.88</c:v>
                </c:pt>
                <c:pt idx="6">
                  <c:v>14.98</c:v>
                </c:pt>
                <c:pt idx="7">
                  <c:v>11.18</c:v>
                </c:pt>
                <c:pt idx="8">
                  <c:v>8.84</c:v>
                </c:pt>
                <c:pt idx="9">
                  <c:v>10.8</c:v>
                </c:pt>
                <c:pt idx="10">
                  <c:v>8.9499999999999993</c:v>
                </c:pt>
                <c:pt idx="11">
                  <c:v>8.76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Info_SUCCESS!$P$800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Info_SUCCESS!$P$801:$P$812</c:f>
              <c:numCache>
                <c:formatCode>General</c:formatCode>
                <c:ptCount val="12"/>
                <c:pt idx="0">
                  <c:v>10.039999999999999</c:v>
                </c:pt>
                <c:pt idx="1">
                  <c:v>10.34</c:v>
                </c:pt>
                <c:pt idx="2">
                  <c:v>10.15</c:v>
                </c:pt>
                <c:pt idx="3">
                  <c:v>9.08</c:v>
                </c:pt>
                <c:pt idx="4">
                  <c:v>11.09</c:v>
                </c:pt>
                <c:pt idx="5">
                  <c:v>10.92</c:v>
                </c:pt>
                <c:pt idx="6">
                  <c:v>13.2</c:v>
                </c:pt>
                <c:pt idx="7">
                  <c:v>11.39</c:v>
                </c:pt>
                <c:pt idx="8">
                  <c:v>13</c:v>
                </c:pt>
                <c:pt idx="9">
                  <c:v>15.62</c:v>
                </c:pt>
                <c:pt idx="10">
                  <c:v>12.3</c:v>
                </c:pt>
                <c:pt idx="11">
                  <c:v>13.15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Info_SUCCESS!$Q$800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Info_SUCCESS!$Q$801:$Q$812</c:f>
              <c:numCache>
                <c:formatCode>General</c:formatCode>
                <c:ptCount val="12"/>
                <c:pt idx="0">
                  <c:v>13.12</c:v>
                </c:pt>
                <c:pt idx="1">
                  <c:v>13.73</c:v>
                </c:pt>
                <c:pt idx="2">
                  <c:v>16.78</c:v>
                </c:pt>
                <c:pt idx="3">
                  <c:v>15.9</c:v>
                </c:pt>
                <c:pt idx="4">
                  <c:v>16.25</c:v>
                </c:pt>
                <c:pt idx="5">
                  <c:v>17.13</c:v>
                </c:pt>
                <c:pt idx="6">
                  <c:v>13.66</c:v>
                </c:pt>
                <c:pt idx="7">
                  <c:v>14.19</c:v>
                </c:pt>
                <c:pt idx="8">
                  <c:v>12.81</c:v>
                </c:pt>
                <c:pt idx="9">
                  <c:v>15.72</c:v>
                </c:pt>
                <c:pt idx="10">
                  <c:v>14.25</c:v>
                </c:pt>
                <c:pt idx="11">
                  <c:v>14.63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Info_SUCCESS!$R$800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Info_SUCCESS!$R$801:$R$812</c:f>
              <c:numCache>
                <c:formatCode>General</c:formatCode>
                <c:ptCount val="12"/>
                <c:pt idx="0">
                  <c:v>14.26</c:v>
                </c:pt>
                <c:pt idx="1">
                  <c:v>14.66</c:v>
                </c:pt>
                <c:pt idx="2">
                  <c:v>17.86</c:v>
                </c:pt>
                <c:pt idx="3">
                  <c:v>15.52</c:v>
                </c:pt>
                <c:pt idx="4">
                  <c:v>18.27</c:v>
                </c:pt>
                <c:pt idx="5">
                  <c:v>18.440000000000001</c:v>
                </c:pt>
                <c:pt idx="6">
                  <c:v>18.149999999999999</c:v>
                </c:pt>
                <c:pt idx="7">
                  <c:v>17.350000000000001</c:v>
                </c:pt>
                <c:pt idx="8">
                  <c:v>14.58</c:v>
                </c:pt>
                <c:pt idx="9">
                  <c:v>15.49</c:v>
                </c:pt>
                <c:pt idx="10">
                  <c:v>15.1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4051840"/>
        <c:axId val="709045056"/>
      </c:lineChart>
      <c:catAx>
        <c:axId val="614051840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09045056"/>
        <c:crosses val="autoZero"/>
        <c:auto val="1"/>
        <c:lblAlgn val="ctr"/>
        <c:lblOffset val="100"/>
        <c:noMultiLvlLbl val="0"/>
      </c:catAx>
      <c:valAx>
        <c:axId val="7090450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140518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Nivel Socioeconómico</a:t>
            </a:r>
          </a:p>
        </c:rich>
      </c:tx>
      <c:layout>
        <c:manualLayout>
          <c:xMode val="edge"/>
          <c:yMode val="edge"/>
          <c:x val="0.27700867807279017"/>
          <c:y val="1.8248262098228135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rotY val="2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043236328025495"/>
          <c:y val="0.28561970018170807"/>
          <c:w val="0.64945629100460212"/>
          <c:h val="0.58910054512416721"/>
        </c:manualLayout>
      </c:layout>
      <c:pie3DChart>
        <c:varyColors val="1"/>
        <c:ser>
          <c:idx val="0"/>
          <c:order val="0"/>
          <c:tx>
            <c:v>NSE</c:v>
          </c:tx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00800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00808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9900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FF6600"/>
              </a:solidFill>
              <a:ln w="25400">
                <a:noFill/>
              </a:ln>
            </c:spPr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1.6031531262658716E-2"/>
                  <c:y val="-9.916546728538537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6.9737099575359313E-2"/>
                  <c:y val="-1.522371185770191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1.1135776594600794E-2"/>
                  <c:y val="-7.924428777033735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2.0075556813602433E-2"/>
                  <c:y val="-0.1404211374420565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0.13273970950567732"/>
                  <c:y val="-0.1430415541123054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0.10419269801340478"/>
                  <c:y val="-2.1576718968523274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 val="-0.12799255672909596"/>
                  <c:y val="-0.20137900645630974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Info_SUCCESS!$A$41:$A$47</c:f>
              <c:strCache>
                <c:ptCount val="7"/>
                <c:pt idx="0">
                  <c:v>A/B</c:v>
                </c:pt>
                <c:pt idx="1">
                  <c:v>C++</c:v>
                </c:pt>
                <c:pt idx="2">
                  <c:v>C+</c:v>
                </c:pt>
                <c:pt idx="3">
                  <c:v>C</c:v>
                </c:pt>
                <c:pt idx="4">
                  <c:v>C-</c:v>
                </c:pt>
                <c:pt idx="5">
                  <c:v>D</c:v>
                </c:pt>
                <c:pt idx="6">
                  <c:v>E</c:v>
                </c:pt>
              </c:strCache>
            </c:strRef>
          </c:cat>
          <c:val>
            <c:numRef>
              <c:f>Info_SUCCESS!$B$41:$B$47</c:f>
              <c:numCache>
                <c:formatCode>0.00%</c:formatCode>
                <c:ptCount val="7"/>
                <c:pt idx="0">
                  <c:v>2.6165000000000001E-2</c:v>
                </c:pt>
                <c:pt idx="1">
                  <c:v>2.3592999999999999E-2</c:v>
                </c:pt>
                <c:pt idx="2">
                  <c:v>6.4334000000000002E-2</c:v>
                </c:pt>
                <c:pt idx="3">
                  <c:v>7.6924999999999993E-2</c:v>
                </c:pt>
                <c:pt idx="4">
                  <c:v>0.222271</c:v>
                </c:pt>
                <c:pt idx="5">
                  <c:v>0.41469899999999998</c:v>
                </c:pt>
                <c:pt idx="6">
                  <c:v>0.17201299999999997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Nivel educativo 15 años y más</a:t>
            </a:r>
          </a:p>
        </c:rich>
      </c:tx>
      <c:layout>
        <c:manualLayout>
          <c:xMode val="edge"/>
          <c:yMode val="edge"/>
          <c:x val="0.27700863724829228"/>
          <c:y val="1.82480738294809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43236328025495"/>
          <c:y val="0.1299021016533517"/>
          <c:w val="0.76615953640368262"/>
          <c:h val="0.74481828457574184"/>
        </c:manualLayout>
      </c:layout>
      <c:barChart>
        <c:barDir val="bar"/>
        <c:grouping val="clustered"/>
        <c:varyColors val="1"/>
        <c:ser>
          <c:idx val="0"/>
          <c:order val="0"/>
          <c:tx>
            <c:v>Nivel educativo</c:v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cat>
            <c:strRef>
              <c:f>Info_SUCCESS!$F$17:$F$22</c:f>
              <c:strCache>
                <c:ptCount val="6"/>
                <c:pt idx="0">
                  <c:v>Sin escolaridad</c:v>
                </c:pt>
                <c:pt idx="1">
                  <c:v>Primaria incompleta</c:v>
                </c:pt>
                <c:pt idx="2">
                  <c:v>Primaria</c:v>
                </c:pt>
                <c:pt idx="3">
                  <c:v>Secundaria Incompleta</c:v>
                </c:pt>
                <c:pt idx="4">
                  <c:v>Secundaria</c:v>
                </c:pt>
                <c:pt idx="5">
                  <c:v>Pos Básica</c:v>
                </c:pt>
              </c:strCache>
            </c:strRef>
          </c:cat>
          <c:val>
            <c:numRef>
              <c:f>Info_SUCCESS!$H$17:$H$22</c:f>
              <c:numCache>
                <c:formatCode>0.00%</c:formatCode>
                <c:ptCount val="6"/>
                <c:pt idx="0">
                  <c:v>0.10489959563774896</c:v>
                </c:pt>
                <c:pt idx="1">
                  <c:v>0.10479459869258134</c:v>
                </c:pt>
                <c:pt idx="2">
                  <c:v>0.16542041355568435</c:v>
                </c:pt>
                <c:pt idx="3">
                  <c:v>3.128536929575159E-2</c:v>
                </c:pt>
                <c:pt idx="4">
                  <c:v>0.21526812664781131</c:v>
                </c:pt>
                <c:pt idx="5">
                  <c:v>0.37833189617042245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14053888"/>
        <c:axId val="709047936"/>
      </c:barChart>
      <c:catAx>
        <c:axId val="6140538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709047936"/>
        <c:crosses val="autoZero"/>
        <c:auto val="1"/>
        <c:lblAlgn val="ctr"/>
        <c:lblOffset val="100"/>
        <c:noMultiLvlLbl val="0"/>
      </c:catAx>
      <c:valAx>
        <c:axId val="709047936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14053888"/>
        <c:crosses val="autoZero"/>
        <c:crossBetween val="between"/>
      </c:valAx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Bienes y Servicios con que cuenta la vivienda</a:t>
            </a:r>
          </a:p>
        </c:rich>
      </c:tx>
      <c:layout>
        <c:manualLayout>
          <c:xMode val="edge"/>
          <c:yMode val="edge"/>
          <c:x val="0.23333401115391422"/>
          <c:y val="1.76679180925169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193096020816625"/>
          <c:y val="0.15549631099262198"/>
          <c:w val="0.68280180902781695"/>
          <c:h val="0.68877963089259497"/>
        </c:manualLayout>
      </c:layout>
      <c:barChart>
        <c:barDir val="bar"/>
        <c:grouping val="clustered"/>
        <c:varyColors val="1"/>
        <c:ser>
          <c:idx val="0"/>
          <c:order val="0"/>
          <c:tx>
            <c:v>bienes</c:v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4"/>
            <c:invertIfNegative val="0"/>
            <c:bubble3D val="0"/>
          </c:dPt>
          <c:cat>
            <c:strRef>
              <c:f>Info_SUCCESS!$F$95:$F$109</c:f>
              <c:strCache>
                <c:ptCount val="15"/>
                <c:pt idx="0">
                  <c:v>Refrigerador</c:v>
                </c:pt>
                <c:pt idx="1">
                  <c:v>Lavadora</c:v>
                </c:pt>
                <c:pt idx="2">
                  <c:v>Horno de microondas</c:v>
                </c:pt>
                <c:pt idx="3">
                  <c:v>Automóvil</c:v>
                </c:pt>
                <c:pt idx="4">
                  <c:v>Motocicleta</c:v>
                </c:pt>
                <c:pt idx="5">
                  <c:v>Bicicleta</c:v>
                </c:pt>
                <c:pt idx="6">
                  <c:v>Radio</c:v>
                </c:pt>
                <c:pt idx="7">
                  <c:v>Televisor</c:v>
                </c:pt>
                <c:pt idx="8">
                  <c:v>Computadora, laptop o Tablet</c:v>
                </c:pt>
                <c:pt idx="9">
                  <c:v>Línea telefónica fija</c:v>
                </c:pt>
                <c:pt idx="10">
                  <c:v>Teléfono celular</c:v>
                </c:pt>
                <c:pt idx="11">
                  <c:v>Internet</c:v>
                </c:pt>
                <c:pt idx="12">
                  <c:v>Servicio de TV de paga</c:v>
                </c:pt>
                <c:pt idx="13">
                  <c:v>Servicio de streaming</c:v>
                </c:pt>
                <c:pt idx="14">
                  <c:v>Consola de videojuegos</c:v>
                </c:pt>
              </c:strCache>
            </c:strRef>
          </c:cat>
          <c:val>
            <c:numRef>
              <c:f>Info_SUCCESS!$I$95:$I$109</c:f>
              <c:numCache>
                <c:formatCode>0.00%</c:formatCode>
                <c:ptCount val="15"/>
                <c:pt idx="0">
                  <c:v>0.74229122798628722</c:v>
                </c:pt>
                <c:pt idx="1">
                  <c:v>0.58327409751139569</c:v>
                </c:pt>
                <c:pt idx="2">
                  <c:v>0.32221818569861632</c:v>
                </c:pt>
                <c:pt idx="3">
                  <c:v>0.35236110390303327</c:v>
                </c:pt>
                <c:pt idx="4">
                  <c:v>8.5197536645057984E-2</c:v>
                </c:pt>
                <c:pt idx="5">
                  <c:v>0.26313766949268674</c:v>
                </c:pt>
                <c:pt idx="6">
                  <c:v>0.70352796698577236</c:v>
                </c:pt>
                <c:pt idx="7">
                  <c:v>0.88392364089505082</c:v>
                </c:pt>
                <c:pt idx="8">
                  <c:v>0.29308465756252416</c:v>
                </c:pt>
                <c:pt idx="9">
                  <c:v>0.28433486092750759</c:v>
                </c:pt>
                <c:pt idx="10">
                  <c:v>0.84142371232791235</c:v>
                </c:pt>
                <c:pt idx="11">
                  <c:v>0.40112263302110857</c:v>
                </c:pt>
                <c:pt idx="12">
                  <c:v>0.31365907106957441</c:v>
                </c:pt>
                <c:pt idx="13">
                  <c:v>0.12376661688719498</c:v>
                </c:pt>
                <c:pt idx="14">
                  <c:v>7.5226675421322678E-2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75912448"/>
        <c:axId val="709049664"/>
      </c:barChart>
      <c:catAx>
        <c:axId val="7759124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709049664"/>
        <c:crosses val="autoZero"/>
        <c:auto val="1"/>
        <c:lblAlgn val="ctr"/>
        <c:lblOffset val="100"/>
        <c:noMultiLvlLbl val="0"/>
      </c:catAx>
      <c:valAx>
        <c:axId val="709049664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775912448"/>
        <c:crosses val="autoZero"/>
        <c:crossBetween val="between"/>
      </c:valAx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Servicios de Salud</a:t>
            </a:r>
          </a:p>
        </c:rich>
      </c:tx>
      <c:layout>
        <c:manualLayout>
          <c:xMode val="edge"/>
          <c:yMode val="edge"/>
          <c:x val="0.31301977396562597"/>
          <c:y val="1.72413864933549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741137357830275"/>
          <c:y val="9.6551724137931033E-2"/>
          <c:w val="0.67718821813939911"/>
          <c:h val="0.7448275862068966"/>
        </c:manualLayout>
      </c:layout>
      <c:barChart>
        <c:barDir val="bar"/>
        <c:grouping val="clustered"/>
        <c:varyColors val="1"/>
        <c:ser>
          <c:idx val="0"/>
          <c:order val="0"/>
          <c:tx>
            <c:v>salud</c:v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cat>
            <c:strRef>
              <c:f>(Info_SUCCESS!$G$141,Info_SUCCESS!$G$143:$G$148)</c:f>
              <c:strCache>
                <c:ptCount val="7"/>
                <c:pt idx="0">
                  <c:v>Sin servicio de salud</c:v>
                </c:pt>
                <c:pt idx="1">
                  <c:v>Privado</c:v>
                </c:pt>
                <c:pt idx="2">
                  <c:v>IMSS</c:v>
                </c:pt>
                <c:pt idx="3">
                  <c:v>ISSSTE</c:v>
                </c:pt>
                <c:pt idx="4">
                  <c:v>PEMEX o SEDENA</c:v>
                </c:pt>
                <c:pt idx="5">
                  <c:v>Insabi</c:v>
                </c:pt>
                <c:pt idx="6">
                  <c:v>IMSS Bienestar</c:v>
                </c:pt>
              </c:strCache>
            </c:strRef>
          </c:cat>
          <c:val>
            <c:numRef>
              <c:f>(Info_SUCCESS!$I$141,Info_SUCCESS!$I$143:$I$148)</c:f>
              <c:numCache>
                <c:formatCode>0.00%</c:formatCode>
                <c:ptCount val="7"/>
                <c:pt idx="0">
                  <c:v>0.28724504147111207</c:v>
                </c:pt>
                <c:pt idx="1">
                  <c:v>1.9792589880345445E-2</c:v>
                </c:pt>
                <c:pt idx="2">
                  <c:v>0.21790580886551866</c:v>
                </c:pt>
                <c:pt idx="3">
                  <c:v>4.7692839761830572E-2</c:v>
                </c:pt>
                <c:pt idx="4">
                  <c:v>5.2572409252768281E-3</c:v>
                </c:pt>
                <c:pt idx="5">
                  <c:v>0.4137608800290013</c:v>
                </c:pt>
                <c:pt idx="6">
                  <c:v>8.3455990669151336E-3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6145920"/>
        <c:axId val="709272704"/>
      </c:barChart>
      <c:catAx>
        <c:axId val="7761459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709272704"/>
        <c:crosses val="autoZero"/>
        <c:auto val="0"/>
        <c:lblAlgn val="ctr"/>
        <c:lblOffset val="100"/>
        <c:noMultiLvlLbl val="0"/>
      </c:catAx>
      <c:valAx>
        <c:axId val="709272704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7761459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Dinámica de la población por sexo 1990 - 2022</a:t>
            </a:r>
          </a:p>
        </c:rich>
      </c:tx>
      <c:layout>
        <c:manualLayout>
          <c:xMode val="edge"/>
          <c:yMode val="edge"/>
          <c:x val="0.27700876142107728"/>
          <c:y val="1.82480738294809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61723481015301E-2"/>
          <c:y val="0.15570840741681483"/>
          <c:w val="0.75769596742359713"/>
          <c:h val="0.74481828457574184"/>
        </c:manualLayout>
      </c:layout>
      <c:lineChart>
        <c:grouping val="standard"/>
        <c:varyColors val="0"/>
        <c:ser>
          <c:idx val="0"/>
          <c:order val="0"/>
          <c:tx>
            <c:strRef>
              <c:f>Info_SUCCESS!$B$53</c:f>
              <c:strCache>
                <c:ptCount val="1"/>
                <c:pt idx="0">
                  <c:v>Población</c:v>
                </c:pt>
              </c:strCache>
            </c:strRef>
          </c:tx>
          <c:spPr>
            <a:ln w="38100"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Info_SUCCESS!$A$54:$A$58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Info_SUCCESS!$B$54:$B$58</c:f>
              <c:numCache>
                <c:formatCode>#,##0</c:formatCode>
                <c:ptCount val="5"/>
                <c:pt idx="0">
                  <c:v>4126106</c:v>
                </c:pt>
                <c:pt idx="1">
                  <c:v>5076686</c:v>
                </c:pt>
                <c:pt idx="2">
                  <c:v>5779829</c:v>
                </c:pt>
                <c:pt idx="3">
                  <c:v>6583278</c:v>
                </c:pt>
                <c:pt idx="4">
                  <c:v>6598328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Info_SUCCESS!$C$53</c:f>
              <c:strCache>
                <c:ptCount val="1"/>
                <c:pt idx="0">
                  <c:v>Hombres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Info_SUCCESS!$A$54:$A$58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Info_SUCCESS!$C$54:$C$58</c:f>
              <c:numCache>
                <c:formatCode>#,##0</c:formatCode>
                <c:ptCount val="5"/>
                <c:pt idx="0">
                  <c:v>1988227</c:v>
                </c:pt>
                <c:pt idx="1">
                  <c:v>2446279</c:v>
                </c:pt>
                <c:pt idx="2">
                  <c:v>2769501</c:v>
                </c:pt>
                <c:pt idx="3">
                  <c:v>3154487</c:v>
                </c:pt>
                <c:pt idx="4">
                  <c:v>3172541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Info_SUCCESS!$D$53</c:f>
              <c:strCache>
                <c:ptCount val="1"/>
                <c:pt idx="0">
                  <c:v>Mujeres</c:v>
                </c:pt>
              </c:strCache>
            </c:strRef>
          </c:tx>
          <c:spPr>
            <a:ln w="38100">
              <a:solidFill>
                <a:srgbClr val="F418C5"/>
              </a:solidFill>
            </a:ln>
          </c:spPr>
          <c:marker>
            <c:symbol val="none"/>
          </c:marker>
          <c:cat>
            <c:numRef>
              <c:f>Info_SUCCESS!$A$54:$A$58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Info_SUCCESS!$D$54:$D$58</c:f>
              <c:numCache>
                <c:formatCode>#,##0</c:formatCode>
                <c:ptCount val="5"/>
                <c:pt idx="0">
                  <c:v>2137879</c:v>
                </c:pt>
                <c:pt idx="1">
                  <c:v>2630407</c:v>
                </c:pt>
                <c:pt idx="2">
                  <c:v>3010328</c:v>
                </c:pt>
                <c:pt idx="3">
                  <c:v>3428791</c:v>
                </c:pt>
                <c:pt idx="4">
                  <c:v>3425787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182784"/>
        <c:axId val="709275008"/>
      </c:lineChart>
      <c:catAx>
        <c:axId val="776182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709275008"/>
        <c:crosses val="autoZero"/>
        <c:auto val="1"/>
        <c:lblAlgn val="ctr"/>
        <c:lblOffset val="100"/>
        <c:noMultiLvlLbl val="0"/>
      </c:catAx>
      <c:valAx>
        <c:axId val="70927500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7761827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8414767789917027"/>
          <c:y val="0.17734010668021336"/>
          <c:w val="0.97538201092873789"/>
          <c:h val="0.40460045720091442"/>
        </c:manualLayout>
      </c:layout>
      <c:overlay val="0"/>
      <c:txPr>
        <a:bodyPr/>
        <a:lstStyle/>
        <a:p>
          <a:pPr>
            <a:defRPr sz="8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Presidente 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Info_SUCCESS!$A$384:$A$388</c:f>
              <c:strCache>
                <c:ptCount val="5"/>
                <c:pt idx="0">
                  <c:v>Ricardo Anaya</c:v>
                </c:pt>
                <c:pt idx="1">
                  <c:v>José A. Meade</c:v>
                </c:pt>
                <c:pt idx="2">
                  <c:v>AMLO</c:v>
                </c:pt>
                <c:pt idx="3">
                  <c:v>Jaime Rodríguez</c:v>
                </c:pt>
                <c:pt idx="4">
                  <c:v>Margarita Zavala</c:v>
                </c:pt>
              </c:strCache>
            </c:strRef>
          </c:cat>
          <c:val>
            <c:numRef>
              <c:f>Info_SUCCESS!$B$384:$B$388</c:f>
              <c:numCache>
                <c:formatCode>#,##0</c:formatCode>
                <c:ptCount val="5"/>
                <c:pt idx="0">
                  <c:v>617705</c:v>
                </c:pt>
                <c:pt idx="1">
                  <c:v>490582</c:v>
                </c:pt>
                <c:pt idx="2">
                  <c:v>1749553</c:v>
                </c:pt>
                <c:pt idx="3">
                  <c:v>113387</c:v>
                </c:pt>
                <c:pt idx="4">
                  <c:v>1562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Senador 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chemeClr val="accent2"/>
              </a:solidFill>
            </c:spPr>
          </c:dPt>
          <c:dPt>
            <c:idx val="4"/>
            <c:bubble3D val="0"/>
          </c:dPt>
          <c:dPt>
            <c:idx val="5"/>
            <c:bubble3D val="0"/>
            <c:spPr>
              <a:solidFill>
                <a:srgbClr val="FF6600"/>
              </a:solidFill>
            </c:spPr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7030A0"/>
              </a:solidFill>
            </c:spPr>
          </c:dPt>
          <c:dPt>
            <c:idx val="8"/>
            <c:bubble3D val="0"/>
            <c:spPr>
              <a:solidFill>
                <a:schemeClr val="accent5"/>
              </a:solidFill>
            </c:spPr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Info_SUCCESS!$A$389:$A$397</c:f>
              <c:strCache>
                <c:ptCount val="9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  <c:pt idx="3">
                  <c:v>PVEM</c:v>
                </c:pt>
                <c:pt idx="4">
                  <c:v>PT</c:v>
                </c:pt>
                <c:pt idx="5">
                  <c:v>MC</c:v>
                </c:pt>
                <c:pt idx="6">
                  <c:v>MORENA</c:v>
                </c:pt>
                <c:pt idx="7">
                  <c:v>PES</c:v>
                </c:pt>
                <c:pt idx="8">
                  <c:v>PANAL</c:v>
                </c:pt>
              </c:strCache>
            </c:strRef>
          </c:cat>
          <c:val>
            <c:numRef>
              <c:f>Info_SUCCESS!$D$389:$D$397</c:f>
              <c:numCache>
                <c:formatCode>#,##0</c:formatCode>
                <c:ptCount val="9"/>
                <c:pt idx="0">
                  <c:v>598131</c:v>
                </c:pt>
                <c:pt idx="1">
                  <c:v>467659</c:v>
                </c:pt>
                <c:pt idx="2">
                  <c:v>76124</c:v>
                </c:pt>
                <c:pt idx="3">
                  <c:v>133578</c:v>
                </c:pt>
                <c:pt idx="4">
                  <c:v>109666</c:v>
                </c:pt>
                <c:pt idx="5">
                  <c:v>102716</c:v>
                </c:pt>
                <c:pt idx="6">
                  <c:v>1277894</c:v>
                </c:pt>
                <c:pt idx="7">
                  <c:v>49228</c:v>
                </c:pt>
                <c:pt idx="8">
                  <c:v>82051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Posición en el trabajo</a:t>
            </a:r>
          </a:p>
        </c:rich>
      </c:tx>
      <c:layout>
        <c:manualLayout>
          <c:xMode val="edge"/>
          <c:yMode val="edge"/>
          <c:x val="0.32320445018999489"/>
          <c:y val="2.4752390532681214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rotY val="2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936283826590639"/>
          <c:y val="0.19484707617009514"/>
          <c:w val="0.53844776676622319"/>
          <c:h val="0.66572345719463866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00800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00808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FFCC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3.900939258077879E-2"/>
                  <c:y val="-7.4798218815420883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-1.2158835494633998E-2"/>
                  <c:y val="-9.955075389561281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3.5114669156849332E-5"/>
                  <c:y val="0.15292510392234487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-1.7576501398582896E-3"/>
                  <c:y val="-0.1523082496497077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4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Mode val="edge"/>
                  <c:yMode val="edge"/>
                  <c:x val="1.1049723756906077E-2"/>
                  <c:y val="0.8613882207906791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Mode val="edge"/>
                  <c:yMode val="edge"/>
                  <c:x val="5.8011049723756904E-2"/>
                  <c:y val="0.554456785796299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Info_SUCCESS!$A$141:$A$144</c:f>
              <c:strCache>
                <c:ptCount val="4"/>
                <c:pt idx="0">
                  <c:v>Patrón</c:v>
                </c:pt>
                <c:pt idx="1">
                  <c:v>Empleado</c:v>
                </c:pt>
                <c:pt idx="2">
                  <c:v>Jornalero</c:v>
                </c:pt>
                <c:pt idx="3">
                  <c:v>Independiente</c:v>
                </c:pt>
              </c:strCache>
            </c:strRef>
          </c:cat>
          <c:val>
            <c:numRef>
              <c:f>Info_SUCCESS!$C$141:$C$144</c:f>
              <c:numCache>
                <c:formatCode>0.00%</c:formatCode>
                <c:ptCount val="4"/>
                <c:pt idx="0">
                  <c:v>0.13256443582866265</c:v>
                </c:pt>
                <c:pt idx="1">
                  <c:v>0.54229525436931447</c:v>
                </c:pt>
                <c:pt idx="2">
                  <c:v>0.10442925109820708</c:v>
                </c:pt>
                <c:pt idx="3">
                  <c:v>0.2207110587038158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 orientation="landscape" horizontalDpi="-3" verticalDpi="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Diputado 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chemeClr val="accent2"/>
              </a:solidFill>
            </c:spPr>
          </c:dPt>
          <c:dPt>
            <c:idx val="4"/>
            <c:bubble3D val="0"/>
          </c:dPt>
          <c:dPt>
            <c:idx val="5"/>
            <c:bubble3D val="0"/>
            <c:spPr>
              <a:solidFill>
                <a:srgbClr val="FF6600"/>
              </a:solidFill>
            </c:spPr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7030A0"/>
              </a:solidFill>
            </c:spPr>
          </c:dPt>
          <c:dPt>
            <c:idx val="8"/>
            <c:bubble3D val="0"/>
            <c:spPr>
              <a:solidFill>
                <a:schemeClr val="accent5"/>
              </a:solidFill>
            </c:spPr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Info_SUCCESS!$A$389:$A$397</c:f>
              <c:strCache>
                <c:ptCount val="9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  <c:pt idx="3">
                  <c:v>PVEM</c:v>
                </c:pt>
                <c:pt idx="4">
                  <c:v>PT</c:v>
                </c:pt>
                <c:pt idx="5">
                  <c:v>MC</c:v>
                </c:pt>
                <c:pt idx="6">
                  <c:v>MORENA</c:v>
                </c:pt>
                <c:pt idx="7">
                  <c:v>PES</c:v>
                </c:pt>
                <c:pt idx="8">
                  <c:v>PANAL</c:v>
                </c:pt>
              </c:strCache>
            </c:strRef>
          </c:cat>
          <c:val>
            <c:numRef>
              <c:f>Info_SUCCESS!$F$389:$F$397</c:f>
              <c:numCache>
                <c:formatCode>#,##0</c:formatCode>
                <c:ptCount val="9"/>
                <c:pt idx="0">
                  <c:v>627971</c:v>
                </c:pt>
                <c:pt idx="1">
                  <c:v>507240</c:v>
                </c:pt>
                <c:pt idx="2">
                  <c:v>79274</c:v>
                </c:pt>
                <c:pt idx="3">
                  <c:v>123991</c:v>
                </c:pt>
                <c:pt idx="4">
                  <c:v>109441</c:v>
                </c:pt>
                <c:pt idx="5">
                  <c:v>104700</c:v>
                </c:pt>
                <c:pt idx="6">
                  <c:v>1226280</c:v>
                </c:pt>
                <c:pt idx="7">
                  <c:v>46459</c:v>
                </c:pt>
                <c:pt idx="8">
                  <c:v>79193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Diputado 2021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chemeClr val="accent3"/>
              </a:solidFill>
            </c:spPr>
          </c:dPt>
          <c:dPt>
            <c:idx val="4"/>
            <c:bubble3D val="0"/>
            <c:spPr>
              <a:solidFill>
                <a:schemeClr val="accent2"/>
              </a:solidFill>
            </c:spPr>
          </c:dPt>
          <c:dPt>
            <c:idx val="5"/>
            <c:bubble3D val="0"/>
            <c:spPr>
              <a:solidFill>
                <a:srgbClr val="FF6600"/>
              </a:solidFill>
            </c:spPr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7030A0"/>
              </a:solidFill>
            </c:spPr>
          </c:dPt>
          <c:dPt>
            <c:idx val="8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9"/>
            <c:bubble3D val="0"/>
            <c:spPr>
              <a:solidFill>
                <a:srgbClr val="FF0066"/>
              </a:solidFill>
            </c:spPr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(Info_SUCCESS!$A$389:$A$396,Info_SUCCESS!$A$398:$A$399)</c:f>
              <c:strCache>
                <c:ptCount val="10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  <c:pt idx="3">
                  <c:v>PVEM</c:v>
                </c:pt>
                <c:pt idx="4">
                  <c:v>PT</c:v>
                </c:pt>
                <c:pt idx="5">
                  <c:v>MC</c:v>
                </c:pt>
                <c:pt idx="6">
                  <c:v>MORENA</c:v>
                </c:pt>
                <c:pt idx="7">
                  <c:v>PES</c:v>
                </c:pt>
                <c:pt idx="8">
                  <c:v>RSP</c:v>
                </c:pt>
                <c:pt idx="9">
                  <c:v>FXM</c:v>
                </c:pt>
              </c:strCache>
            </c:strRef>
          </c:cat>
          <c:val>
            <c:numRef>
              <c:f>(Info_SUCCESS!$H$389:$H$396,Info_SUCCESS!$H$398:$H$399)</c:f>
              <c:numCache>
                <c:formatCode>#,##0</c:formatCode>
                <c:ptCount val="10"/>
                <c:pt idx="0">
                  <c:v>483161</c:v>
                </c:pt>
                <c:pt idx="1">
                  <c:v>407144</c:v>
                </c:pt>
                <c:pt idx="2">
                  <c:v>69442</c:v>
                </c:pt>
                <c:pt idx="3">
                  <c:v>136976</c:v>
                </c:pt>
                <c:pt idx="4">
                  <c:v>126305</c:v>
                </c:pt>
                <c:pt idx="5">
                  <c:v>141884</c:v>
                </c:pt>
                <c:pt idx="6">
                  <c:v>849089</c:v>
                </c:pt>
                <c:pt idx="7">
                  <c:v>79793</c:v>
                </c:pt>
                <c:pt idx="8">
                  <c:v>57926</c:v>
                </c:pt>
                <c:pt idx="9">
                  <c:v>88973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7577246057539206"/>
          <c:y val="8.8492636337124522E-2"/>
          <c:w val="0.97783962600242835"/>
          <c:h val="0.94842884222805479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Personas infectadas Covid-19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Infectados total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(Info_SUCCESS!$C$429,Info_SUCCESS!$E$429,Info_SUCCESS!$G$429)</c:f>
              <c:numCache>
                <c:formatCode>#,##0</c:formatCode>
                <c:ptCount val="3"/>
                <c:pt idx="0">
                  <c:v>536864</c:v>
                </c:pt>
                <c:pt idx="1">
                  <c:v>253901</c:v>
                </c:pt>
                <c:pt idx="2">
                  <c:v>282963</c:v>
                </c:pt>
              </c:numCache>
            </c:numRef>
          </c:val>
        </c:ser>
        <c:ser>
          <c:idx val="1"/>
          <c:order val="1"/>
          <c:tx>
            <c:v>Infectados últimos 28 días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(Info_SUCCESS!$C$436,Info_SUCCESS!$E$436,Info_SUCCESS!$G$436)</c:f>
              <c:numCache>
                <c:formatCode>#,##0</c:formatCode>
                <c:ptCount val="3"/>
                <c:pt idx="0">
                  <c:v>4522</c:v>
                </c:pt>
                <c:pt idx="1">
                  <c:v>1910</c:v>
                </c:pt>
                <c:pt idx="2">
                  <c:v>2612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0792320"/>
        <c:axId val="709789376"/>
      </c:barChart>
      <c:catAx>
        <c:axId val="660792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09789376"/>
        <c:crosses val="autoZero"/>
        <c:auto val="1"/>
        <c:lblAlgn val="ctr"/>
        <c:lblOffset val="100"/>
        <c:noMultiLvlLbl val="0"/>
      </c:catAx>
      <c:valAx>
        <c:axId val="70978937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6079232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Defunciones por Covid-19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Defunciones total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(Info_SUCCESS!$C$432,Info_SUCCESS!$E$432,Info_SUCCESS!$G$432)</c:f>
              <c:numCache>
                <c:formatCode>#,##0</c:formatCode>
                <c:ptCount val="3"/>
                <c:pt idx="0">
                  <c:v>23780</c:v>
                </c:pt>
                <c:pt idx="1">
                  <c:v>15001</c:v>
                </c:pt>
                <c:pt idx="2">
                  <c:v>8779</c:v>
                </c:pt>
              </c:numCache>
            </c:numRef>
          </c:val>
        </c:ser>
        <c:ser>
          <c:idx val="1"/>
          <c:order val="1"/>
          <c:tx>
            <c:v>Defunciones últimos 28 días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(Info_SUCCESS!$C$439,Info_SUCCESS!$E$439,Info_SUCCESS!$G$439)</c:f>
              <c:numCache>
                <c:formatCode>#,##0</c:formatCode>
                <c:ptCount val="3"/>
                <c:pt idx="0">
                  <c:v>35</c:v>
                </c:pt>
                <c:pt idx="1">
                  <c:v>17</c:v>
                </c:pt>
                <c:pt idx="2">
                  <c:v>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0792832"/>
        <c:axId val="709791104"/>
      </c:barChart>
      <c:catAx>
        <c:axId val="660792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09791104"/>
        <c:crosses val="autoZero"/>
        <c:auto val="1"/>
        <c:lblAlgn val="ctr"/>
        <c:lblOffset val="100"/>
        <c:noMultiLvlLbl val="0"/>
      </c:catAx>
      <c:valAx>
        <c:axId val="70979110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6079283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Info_SUCCESS!$A$552</c:f>
              <c:strCache>
                <c:ptCount val="1"/>
                <c:pt idx="0">
                  <c:v>Promedio por remesa (USD)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cat>
            <c:strRef>
              <c:f>Info_SUCCESS!$C$549:$H$549</c:f>
              <c:strCache>
                <c:ptCount val="6"/>
                <c:pt idx="0">
                  <c:v>Anual 2017</c:v>
                </c:pt>
                <c:pt idx="1">
                  <c:v>Anual 2018</c:v>
                </c:pt>
                <c:pt idx="2">
                  <c:v>Anual 2019</c:v>
                </c:pt>
                <c:pt idx="3">
                  <c:v>Anual 2020</c:v>
                </c:pt>
                <c:pt idx="4">
                  <c:v>Anual 2021</c:v>
                </c:pt>
                <c:pt idx="5">
                  <c:v>Anual 2022</c:v>
                </c:pt>
              </c:strCache>
            </c:strRef>
          </c:cat>
          <c:val>
            <c:numRef>
              <c:f>Info_SUCCESS!$C$552:$H$552</c:f>
              <c:numCache>
                <c:formatCode>"$"#,##0.00</c:formatCode>
                <c:ptCount val="6"/>
                <c:pt idx="0">
                  <c:v>308.77999999999997</c:v>
                </c:pt>
                <c:pt idx="1">
                  <c:v>322.08</c:v>
                </c:pt>
                <c:pt idx="2">
                  <c:v>326.05</c:v>
                </c:pt>
                <c:pt idx="3">
                  <c:v>340.38</c:v>
                </c:pt>
                <c:pt idx="4">
                  <c:v>378</c:v>
                </c:pt>
                <c:pt idx="5">
                  <c:v>354.73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0793344"/>
        <c:axId val="709792832"/>
      </c:barChart>
      <c:catAx>
        <c:axId val="660793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09792832"/>
        <c:crosses val="autoZero"/>
        <c:auto val="1"/>
        <c:lblAlgn val="ctr"/>
        <c:lblOffset val="100"/>
        <c:noMultiLvlLbl val="0"/>
      </c:catAx>
      <c:valAx>
        <c:axId val="709792832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6079334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Info_SUCCESS!$A$564</c:f>
              <c:strCache>
                <c:ptCount val="1"/>
                <c:pt idx="0">
                  <c:v>Promedio por remesa (USD)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cat>
            <c:strRef>
              <c:f>Info_SUCCESS!$C$561:$F$561</c:f>
              <c:strCache>
                <c:ptCount val="4"/>
                <c:pt idx="0">
                  <c:v>Ene-Mar-2022</c:v>
                </c:pt>
                <c:pt idx="1">
                  <c:v>Abr-Jun-2022</c:v>
                </c:pt>
                <c:pt idx="2">
                  <c:v>Jul-Sep-2022</c:v>
                </c:pt>
                <c:pt idx="3">
                  <c:v>Oct-Dic-2022</c:v>
                </c:pt>
              </c:strCache>
            </c:strRef>
          </c:cat>
          <c:val>
            <c:numRef>
              <c:f>Info_SUCCESS!$C$564:$F$564</c:f>
              <c:numCache>
                <c:formatCode>"$"#,##0.00</c:formatCode>
                <c:ptCount val="4"/>
                <c:pt idx="0">
                  <c:v>324.25</c:v>
                </c:pt>
                <c:pt idx="1">
                  <c:v>373.65</c:v>
                </c:pt>
                <c:pt idx="2">
                  <c:v>364.14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6500224"/>
        <c:axId val="709794560"/>
      </c:barChart>
      <c:catAx>
        <c:axId val="776500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09794560"/>
        <c:crosses val="autoZero"/>
        <c:auto val="1"/>
        <c:lblAlgn val="ctr"/>
        <c:lblOffset val="100"/>
        <c:noMultiLvlLbl val="0"/>
      </c:catAx>
      <c:valAx>
        <c:axId val="709794560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7650022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Distribución del gasto promedio familiar</a:t>
            </a:r>
          </a:p>
        </c:rich>
      </c:tx>
      <c:layout>
        <c:manualLayout>
          <c:xMode val="edge"/>
          <c:yMode val="edge"/>
          <c:x val="0.31301985029649071"/>
          <c:y val="1.72412570050365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741137357830275"/>
          <c:y val="9.6551724137931033E-2"/>
          <c:w val="0.67718821813939911"/>
          <c:h val="0.7448275862068966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cat>
            <c:strRef>
              <c:f>Info_SUCCESS!$A$162:$A$173</c:f>
              <c:strCache>
                <c:ptCount val="12"/>
                <c:pt idx="0">
                  <c:v>Alimentos, bebidas y tabaco</c:v>
                </c:pt>
                <c:pt idx="1">
                  <c:v>Vestido y calzado</c:v>
                </c:pt>
                <c:pt idx="2">
                  <c:v>Vivienda y conservación</c:v>
                </c:pt>
                <c:pt idx="3">
                  <c:v>Limpieza y cuidado de la casa</c:v>
                </c:pt>
                <c:pt idx="4">
                  <c:v>Cuidados médicos</c:v>
                </c:pt>
                <c:pt idx="5">
                  <c:v>Transporte y comunicaciones</c:v>
                </c:pt>
                <c:pt idx="6">
                  <c:v>Educación y turismo</c:v>
                </c:pt>
                <c:pt idx="7">
                  <c:v>Cuidado personal</c:v>
                </c:pt>
                <c:pt idx="8">
                  <c:v>Ahorro</c:v>
                </c:pt>
                <c:pt idx="9">
                  <c:v>Pago de deudas</c:v>
                </c:pt>
                <c:pt idx="10">
                  <c:v>Otros gastos</c:v>
                </c:pt>
                <c:pt idx="11">
                  <c:v>Gasto corriente no monetario</c:v>
                </c:pt>
              </c:strCache>
            </c:strRef>
          </c:cat>
          <c:val>
            <c:numRef>
              <c:f>Info_SUCCESS!$E$162:$E$173</c:f>
              <c:numCache>
                <c:formatCode>0.00%</c:formatCode>
                <c:ptCount val="12"/>
                <c:pt idx="0">
                  <c:v>0.24059987173532305</c:v>
                </c:pt>
                <c:pt idx="1">
                  <c:v>4.9800039203821519E-2</c:v>
                </c:pt>
                <c:pt idx="2">
                  <c:v>8.559989304174781E-2</c:v>
                </c:pt>
                <c:pt idx="3">
                  <c:v>4.779989858141824E-2</c:v>
                </c:pt>
                <c:pt idx="4">
                  <c:v>2.2500117185336066E-2</c:v>
                </c:pt>
                <c:pt idx="5">
                  <c:v>0.10110005070929087</c:v>
                </c:pt>
                <c:pt idx="6">
                  <c:v>8.0200046021877441E-2</c:v>
                </c:pt>
                <c:pt idx="7">
                  <c:v>4.8100052839933349E-2</c:v>
                </c:pt>
                <c:pt idx="8">
                  <c:v>5.4400096305039822E-2</c:v>
                </c:pt>
                <c:pt idx="9">
                  <c:v>2.5199907530116632E-2</c:v>
                </c:pt>
                <c:pt idx="10">
                  <c:v>8.8999599439214903E-3</c:v>
                </c:pt>
                <c:pt idx="11">
                  <c:v>0.23580006690217367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0032640"/>
        <c:axId val="776652480"/>
      </c:barChart>
      <c:catAx>
        <c:axId val="6100326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7766524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76652480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100326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Personas con crédito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Info_SUCCESS!$C$816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Info_SUCCESS!$C$818:$C$830</c:f>
              <c:numCache>
                <c:formatCode>#,##0_ ;\-#,##0\ </c:formatCode>
                <c:ptCount val="13"/>
                <c:pt idx="0">
                  <c:v>4753608</c:v>
                </c:pt>
                <c:pt idx="1">
                  <c:v>4756446</c:v>
                </c:pt>
                <c:pt idx="2">
                  <c:v>4718403</c:v>
                </c:pt>
                <c:pt idx="3">
                  <c:v>4719539</c:v>
                </c:pt>
                <c:pt idx="4">
                  <c:v>4692247</c:v>
                </c:pt>
                <c:pt idx="5">
                  <c:v>4631851</c:v>
                </c:pt>
                <c:pt idx="6">
                  <c:v>4707076</c:v>
                </c:pt>
                <c:pt idx="7">
                  <c:v>4726094</c:v>
                </c:pt>
                <c:pt idx="8">
                  <c:v>4717107</c:v>
                </c:pt>
                <c:pt idx="9">
                  <c:v>4617539</c:v>
                </c:pt>
                <c:pt idx="10">
                  <c:v>4620850</c:v>
                </c:pt>
                <c:pt idx="11">
                  <c:v>4613913</c:v>
                </c:pt>
                <c:pt idx="12">
                  <c:v>4634680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Info_SUCCESS!$D$816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Info_SUCCESS!$D$818:$D$830</c:f>
              <c:numCache>
                <c:formatCode>#,##0_ ;\-#,##0\ </c:formatCode>
                <c:ptCount val="13"/>
                <c:pt idx="0">
                  <c:v>1371649</c:v>
                </c:pt>
                <c:pt idx="1">
                  <c:v>1359839</c:v>
                </c:pt>
                <c:pt idx="2">
                  <c:v>1350773</c:v>
                </c:pt>
                <c:pt idx="3">
                  <c:v>1345012</c:v>
                </c:pt>
                <c:pt idx="4">
                  <c:v>1327926</c:v>
                </c:pt>
                <c:pt idx="5">
                  <c:v>1333586</c:v>
                </c:pt>
                <c:pt idx="6">
                  <c:v>1341131</c:v>
                </c:pt>
                <c:pt idx="7">
                  <c:v>1349034</c:v>
                </c:pt>
                <c:pt idx="8">
                  <c:v>1347758</c:v>
                </c:pt>
                <c:pt idx="9">
                  <c:v>1355513</c:v>
                </c:pt>
                <c:pt idx="10">
                  <c:v>1347272</c:v>
                </c:pt>
                <c:pt idx="11">
                  <c:v>1345232</c:v>
                </c:pt>
                <c:pt idx="12">
                  <c:v>1357447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Info_SUCCESS!$E$816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Info_SUCCESS!$E$818:$E$830</c:f>
              <c:numCache>
                <c:formatCode>#,##0_ ;\-#,##0\ </c:formatCode>
                <c:ptCount val="13"/>
                <c:pt idx="0">
                  <c:v>3424379</c:v>
                </c:pt>
                <c:pt idx="1">
                  <c:v>3429977</c:v>
                </c:pt>
                <c:pt idx="2">
                  <c:v>3416364</c:v>
                </c:pt>
                <c:pt idx="3">
                  <c:v>3419268</c:v>
                </c:pt>
                <c:pt idx="4">
                  <c:v>3408008</c:v>
                </c:pt>
                <c:pt idx="5">
                  <c:v>3349615</c:v>
                </c:pt>
                <c:pt idx="6">
                  <c:v>3483929</c:v>
                </c:pt>
                <c:pt idx="7">
                  <c:v>3492771</c:v>
                </c:pt>
                <c:pt idx="8">
                  <c:v>3476578</c:v>
                </c:pt>
                <c:pt idx="9">
                  <c:v>3358925</c:v>
                </c:pt>
                <c:pt idx="10">
                  <c:v>3370604</c:v>
                </c:pt>
                <c:pt idx="11">
                  <c:v>3365810</c:v>
                </c:pt>
                <c:pt idx="12">
                  <c:v>3373935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Info_SUCCESS!$F$816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Info_SUCCESS!$F$818:$F$830</c:f>
              <c:numCache>
                <c:formatCode>#,##0_ ;\-#,##0\ </c:formatCode>
                <c:ptCount val="13"/>
                <c:pt idx="0">
                  <c:v>1083301</c:v>
                </c:pt>
                <c:pt idx="1">
                  <c:v>1084089</c:v>
                </c:pt>
                <c:pt idx="2">
                  <c:v>1030270</c:v>
                </c:pt>
                <c:pt idx="3">
                  <c:v>1034633</c:v>
                </c:pt>
                <c:pt idx="4">
                  <c:v>1034286</c:v>
                </c:pt>
                <c:pt idx="5">
                  <c:v>1051643</c:v>
                </c:pt>
                <c:pt idx="6">
                  <c:v>1062378</c:v>
                </c:pt>
                <c:pt idx="7">
                  <c:v>1078206</c:v>
                </c:pt>
                <c:pt idx="8">
                  <c:v>1073981</c:v>
                </c:pt>
                <c:pt idx="9">
                  <c:v>1073007</c:v>
                </c:pt>
                <c:pt idx="10">
                  <c:v>1071591</c:v>
                </c:pt>
                <c:pt idx="11">
                  <c:v>1072945</c:v>
                </c:pt>
                <c:pt idx="12">
                  <c:v>1091259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932352"/>
        <c:axId val="776654784"/>
      </c:lineChart>
      <c:catAx>
        <c:axId val="61693235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76654784"/>
        <c:crosses val="autoZero"/>
        <c:auto val="1"/>
        <c:lblAlgn val="ctr"/>
        <c:lblOffset val="100"/>
        <c:noMultiLvlLbl val="0"/>
      </c:catAx>
      <c:valAx>
        <c:axId val="7766547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Personas</a:t>
                </a:r>
              </a:p>
            </c:rich>
          </c:tx>
          <c:overlay val="0"/>
        </c:title>
        <c:numFmt formatCode="#,##0_ ;\-#,##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1693235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Número de Créditos Otorgados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Info_SUCCESS!$C$834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Info_SUCCESS!$C$836:$C$848</c:f>
              <c:numCache>
                <c:formatCode>#,##0_ ;\-#,##0\ </c:formatCode>
                <c:ptCount val="13"/>
                <c:pt idx="0">
                  <c:v>8760001</c:v>
                </c:pt>
                <c:pt idx="1">
                  <c:v>8735383</c:v>
                </c:pt>
                <c:pt idx="2">
                  <c:v>8649173</c:v>
                </c:pt>
                <c:pt idx="3">
                  <c:v>8713203</c:v>
                </c:pt>
                <c:pt idx="4">
                  <c:v>8708320</c:v>
                </c:pt>
                <c:pt idx="5">
                  <c:v>8707453</c:v>
                </c:pt>
                <c:pt idx="6">
                  <c:v>9315867</c:v>
                </c:pt>
                <c:pt idx="7">
                  <c:v>9432999</c:v>
                </c:pt>
                <c:pt idx="8">
                  <c:v>9404148</c:v>
                </c:pt>
                <c:pt idx="9">
                  <c:v>9267141</c:v>
                </c:pt>
                <c:pt idx="10">
                  <c:v>9147861</c:v>
                </c:pt>
                <c:pt idx="11">
                  <c:v>9139467</c:v>
                </c:pt>
                <c:pt idx="12">
                  <c:v>9188513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Info_SUCCESS!$D$834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Info_SUCCESS!$D$836:$D$848</c:f>
              <c:numCache>
                <c:formatCode>#,##0_ ;\-#,##0\ </c:formatCode>
                <c:ptCount val="13"/>
                <c:pt idx="0">
                  <c:v>3029566</c:v>
                </c:pt>
                <c:pt idx="1">
                  <c:v>3005264</c:v>
                </c:pt>
                <c:pt idx="2">
                  <c:v>3037551</c:v>
                </c:pt>
                <c:pt idx="3">
                  <c:v>3085102</c:v>
                </c:pt>
                <c:pt idx="4">
                  <c:v>3084755</c:v>
                </c:pt>
                <c:pt idx="5">
                  <c:v>3122155</c:v>
                </c:pt>
                <c:pt idx="6">
                  <c:v>3206021</c:v>
                </c:pt>
                <c:pt idx="7">
                  <c:v>3248432</c:v>
                </c:pt>
                <c:pt idx="8">
                  <c:v>3246451</c:v>
                </c:pt>
                <c:pt idx="9">
                  <c:v>3302032</c:v>
                </c:pt>
                <c:pt idx="10">
                  <c:v>3201635</c:v>
                </c:pt>
                <c:pt idx="11">
                  <c:v>3201486</c:v>
                </c:pt>
                <c:pt idx="12">
                  <c:v>3197869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Info_SUCCESS!$E$834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Info_SUCCESS!$E$836:$E$848</c:f>
              <c:numCache>
                <c:formatCode>#,##0_ ;\-#,##0\ </c:formatCode>
                <c:ptCount val="13"/>
                <c:pt idx="0">
                  <c:v>4072892</c:v>
                </c:pt>
                <c:pt idx="1">
                  <c:v>4078063</c:v>
                </c:pt>
                <c:pt idx="2">
                  <c:v>4047910</c:v>
                </c:pt>
                <c:pt idx="3">
                  <c:v>4049328</c:v>
                </c:pt>
                <c:pt idx="4">
                  <c:v>4037949</c:v>
                </c:pt>
                <c:pt idx="5">
                  <c:v>3985641</c:v>
                </c:pt>
                <c:pt idx="6">
                  <c:v>4486031</c:v>
                </c:pt>
                <c:pt idx="7">
                  <c:v>4521935</c:v>
                </c:pt>
                <c:pt idx="8">
                  <c:v>4491294</c:v>
                </c:pt>
                <c:pt idx="9">
                  <c:v>4307255</c:v>
                </c:pt>
                <c:pt idx="10">
                  <c:v>4326659</c:v>
                </c:pt>
                <c:pt idx="11">
                  <c:v>4326241</c:v>
                </c:pt>
                <c:pt idx="12">
                  <c:v>4348419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Info_SUCCESS!$F$834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Info_SUCCESS!$F$836:$F$848</c:f>
              <c:numCache>
                <c:formatCode>#,##0_ ;\-#,##0\ </c:formatCode>
                <c:ptCount val="13"/>
                <c:pt idx="0">
                  <c:v>1418615</c:v>
                </c:pt>
                <c:pt idx="1">
                  <c:v>1423603</c:v>
                </c:pt>
                <c:pt idx="2">
                  <c:v>1329620</c:v>
                </c:pt>
                <c:pt idx="3">
                  <c:v>1341527</c:v>
                </c:pt>
                <c:pt idx="4">
                  <c:v>1348269</c:v>
                </c:pt>
                <c:pt idx="5">
                  <c:v>1382809</c:v>
                </c:pt>
                <c:pt idx="6">
                  <c:v>1402399</c:v>
                </c:pt>
                <c:pt idx="7">
                  <c:v>1436930</c:v>
                </c:pt>
                <c:pt idx="8">
                  <c:v>1434091</c:v>
                </c:pt>
                <c:pt idx="9">
                  <c:v>1429664</c:v>
                </c:pt>
                <c:pt idx="10">
                  <c:v>1405971</c:v>
                </c:pt>
                <c:pt idx="11">
                  <c:v>1410461</c:v>
                </c:pt>
                <c:pt idx="12">
                  <c:v>1441679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0689920"/>
        <c:axId val="776657088"/>
      </c:lineChart>
      <c:catAx>
        <c:axId val="66068992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76657088"/>
        <c:crosses val="autoZero"/>
        <c:auto val="1"/>
        <c:lblAlgn val="ctr"/>
        <c:lblOffset val="100"/>
        <c:noMultiLvlLbl val="0"/>
      </c:catAx>
      <c:valAx>
        <c:axId val="7766570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Créditos</a:t>
                </a:r>
              </a:p>
            </c:rich>
          </c:tx>
          <c:overlay val="0"/>
        </c:title>
        <c:numFmt formatCode="#,##0_ ;\-#,##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6068992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Saldo Total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Info_SUCCESS!$C$852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Info_SUCCESS!$C$854:$C$866</c:f>
              <c:numCache>
                <c:formatCode>_-[$$-80A]* #,##0_-;\-[$$-80A]* #,##0_-;_-[$$-80A]* "-"??_-;_-@_-</c:formatCode>
                <c:ptCount val="13"/>
                <c:pt idx="0">
                  <c:v>116830820331</c:v>
                </c:pt>
                <c:pt idx="1">
                  <c:v>120020599370</c:v>
                </c:pt>
                <c:pt idx="2">
                  <c:v>118323275310</c:v>
                </c:pt>
                <c:pt idx="3">
                  <c:v>119910529899</c:v>
                </c:pt>
                <c:pt idx="4">
                  <c:v>119623007169</c:v>
                </c:pt>
                <c:pt idx="5">
                  <c:v>120093759743</c:v>
                </c:pt>
                <c:pt idx="6">
                  <c:v>120675755178</c:v>
                </c:pt>
                <c:pt idx="7">
                  <c:v>122693361849</c:v>
                </c:pt>
                <c:pt idx="8">
                  <c:v>122109525800</c:v>
                </c:pt>
                <c:pt idx="9">
                  <c:v>121417248008</c:v>
                </c:pt>
                <c:pt idx="10">
                  <c:v>121101072688</c:v>
                </c:pt>
                <c:pt idx="11">
                  <c:v>122415936977</c:v>
                </c:pt>
                <c:pt idx="12">
                  <c:v>125082464110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Info_SUCCESS!$D$852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Info_SUCCESS!$D$854:$D$866</c:f>
              <c:numCache>
                <c:formatCode>_-[$$-80A]* #,##0_-;\-[$$-80A]* #,##0_-;_-[$$-80A]* "-"??_-;_-@_-</c:formatCode>
                <c:ptCount val="13"/>
                <c:pt idx="0">
                  <c:v>46531783552</c:v>
                </c:pt>
                <c:pt idx="1">
                  <c:v>46069110803</c:v>
                </c:pt>
                <c:pt idx="2">
                  <c:v>46191311515</c:v>
                </c:pt>
                <c:pt idx="3">
                  <c:v>46161028809</c:v>
                </c:pt>
                <c:pt idx="4">
                  <c:v>45921650290</c:v>
                </c:pt>
                <c:pt idx="5">
                  <c:v>46422173579</c:v>
                </c:pt>
                <c:pt idx="6">
                  <c:v>46886671211</c:v>
                </c:pt>
                <c:pt idx="7">
                  <c:v>48020661150</c:v>
                </c:pt>
                <c:pt idx="8">
                  <c:v>47647972281</c:v>
                </c:pt>
                <c:pt idx="9">
                  <c:v>47655197671</c:v>
                </c:pt>
                <c:pt idx="10">
                  <c:v>47143534322</c:v>
                </c:pt>
                <c:pt idx="11">
                  <c:v>47163933541</c:v>
                </c:pt>
                <c:pt idx="12">
                  <c:v>48601109900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Info_SUCCESS!$E$852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Info_SUCCESS!$E$854:$E$866</c:f>
              <c:numCache>
                <c:formatCode>_-[$$-80A]* #,##0_-;\-[$$-80A]* #,##0_-;_-[$$-80A]* "-"??_-;_-@_-</c:formatCode>
                <c:ptCount val="13"/>
                <c:pt idx="0">
                  <c:v>8736335855</c:v>
                </c:pt>
                <c:pt idx="1">
                  <c:v>8679699978</c:v>
                </c:pt>
                <c:pt idx="2">
                  <c:v>8192604028</c:v>
                </c:pt>
                <c:pt idx="3">
                  <c:v>8511760336</c:v>
                </c:pt>
                <c:pt idx="4">
                  <c:v>8373215859</c:v>
                </c:pt>
                <c:pt idx="5">
                  <c:v>8167608871</c:v>
                </c:pt>
                <c:pt idx="6">
                  <c:v>8243789262</c:v>
                </c:pt>
                <c:pt idx="7">
                  <c:v>8297003177</c:v>
                </c:pt>
                <c:pt idx="8">
                  <c:v>7979333269</c:v>
                </c:pt>
                <c:pt idx="9">
                  <c:v>7862707876</c:v>
                </c:pt>
                <c:pt idx="10">
                  <c:v>7924486263</c:v>
                </c:pt>
                <c:pt idx="11">
                  <c:v>9168576586</c:v>
                </c:pt>
                <c:pt idx="12">
                  <c:v>10138663760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Info_SUCCESS!$F$852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Info_SUCCESS!$F$854:$F$866</c:f>
              <c:numCache>
                <c:formatCode>_-[$$-80A]* #,##0_-;\-[$$-80A]* #,##0_-;_-[$$-80A]* "-"??_-;_-@_-</c:formatCode>
                <c:ptCount val="13"/>
                <c:pt idx="0">
                  <c:v>9966222846</c:v>
                </c:pt>
                <c:pt idx="1">
                  <c:v>10646823330</c:v>
                </c:pt>
                <c:pt idx="2">
                  <c:v>9875426242</c:v>
                </c:pt>
                <c:pt idx="3">
                  <c:v>9546639999</c:v>
                </c:pt>
                <c:pt idx="4">
                  <c:v>9508191961</c:v>
                </c:pt>
                <c:pt idx="5">
                  <c:v>9734738066</c:v>
                </c:pt>
                <c:pt idx="6">
                  <c:v>9392472842</c:v>
                </c:pt>
                <c:pt idx="7">
                  <c:v>10049633149</c:v>
                </c:pt>
                <c:pt idx="8">
                  <c:v>10028209616</c:v>
                </c:pt>
                <c:pt idx="9">
                  <c:v>9555633682</c:v>
                </c:pt>
                <c:pt idx="10">
                  <c:v>9533651291</c:v>
                </c:pt>
                <c:pt idx="11">
                  <c:v>9533136544</c:v>
                </c:pt>
                <c:pt idx="12">
                  <c:v>9735687487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949248"/>
        <c:axId val="673743424"/>
      </c:lineChart>
      <c:catAx>
        <c:axId val="61694924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73743424"/>
        <c:crosses val="autoZero"/>
        <c:auto val="1"/>
        <c:lblAlgn val="ctr"/>
        <c:lblOffset val="100"/>
        <c:noMultiLvlLbl val="0"/>
      </c:catAx>
      <c:valAx>
        <c:axId val="6737434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Saldos</a:t>
                </a:r>
              </a:p>
            </c:rich>
          </c:tx>
          <c:overlay val="0"/>
        </c:title>
        <c:numFmt formatCode="_-[$$-80A]* #,##0_-;\-[$$-80A]* #,##0_-;_-[$$-80A]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1694924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Saldo Promedio por Crédito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Info_SUCCESS!$C$870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Info_SUCCESS!$C$872:$C$884</c:f>
              <c:numCache>
                <c:formatCode>_-[$$-80A]* #,##0_-;\-[$$-80A]* #,##0_-;_-[$$-80A]* "-"??_-;_-@_-</c:formatCode>
                <c:ptCount val="13"/>
                <c:pt idx="0">
                  <c:v>13337</c:v>
                </c:pt>
                <c:pt idx="1">
                  <c:v>13740</c:v>
                </c:pt>
                <c:pt idx="2">
                  <c:v>13680</c:v>
                </c:pt>
                <c:pt idx="3">
                  <c:v>13762</c:v>
                </c:pt>
                <c:pt idx="4">
                  <c:v>13737</c:v>
                </c:pt>
                <c:pt idx="5">
                  <c:v>13792</c:v>
                </c:pt>
                <c:pt idx="6">
                  <c:v>12954</c:v>
                </c:pt>
                <c:pt idx="7">
                  <c:v>13007</c:v>
                </c:pt>
                <c:pt idx="8">
                  <c:v>12985</c:v>
                </c:pt>
                <c:pt idx="9">
                  <c:v>13102</c:v>
                </c:pt>
                <c:pt idx="10">
                  <c:v>13238</c:v>
                </c:pt>
                <c:pt idx="11">
                  <c:v>13394</c:v>
                </c:pt>
                <c:pt idx="12">
                  <c:v>13613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Info_SUCCESS!$D$870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Info_SUCCESS!$D$872:$D$884</c:f>
              <c:numCache>
                <c:formatCode>_-[$$-80A]* #,##0_-;\-[$$-80A]* #,##0_-;_-[$$-80A]* "-"??_-;_-@_-</c:formatCode>
                <c:ptCount val="13"/>
                <c:pt idx="0">
                  <c:v>15359</c:v>
                </c:pt>
                <c:pt idx="1">
                  <c:v>15329</c:v>
                </c:pt>
                <c:pt idx="2">
                  <c:v>15207</c:v>
                </c:pt>
                <c:pt idx="3">
                  <c:v>14963</c:v>
                </c:pt>
                <c:pt idx="4">
                  <c:v>14887</c:v>
                </c:pt>
                <c:pt idx="5">
                  <c:v>14869</c:v>
                </c:pt>
                <c:pt idx="6">
                  <c:v>14625</c:v>
                </c:pt>
                <c:pt idx="7">
                  <c:v>14783</c:v>
                </c:pt>
                <c:pt idx="8">
                  <c:v>14677</c:v>
                </c:pt>
                <c:pt idx="9">
                  <c:v>14432</c:v>
                </c:pt>
                <c:pt idx="10">
                  <c:v>14725</c:v>
                </c:pt>
                <c:pt idx="11">
                  <c:v>14732</c:v>
                </c:pt>
                <c:pt idx="12">
                  <c:v>15198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Info_SUCCESS!$E$870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Info_SUCCESS!$E$872:$E$884</c:f>
              <c:numCache>
                <c:formatCode>_-[$$-80A]* #,##0_-;\-[$$-80A]* #,##0_-;_-[$$-80A]* "-"??_-;_-@_-</c:formatCode>
                <c:ptCount val="13"/>
                <c:pt idx="0">
                  <c:v>2145</c:v>
                </c:pt>
                <c:pt idx="1">
                  <c:v>2128</c:v>
                </c:pt>
                <c:pt idx="2">
                  <c:v>2024</c:v>
                </c:pt>
                <c:pt idx="3">
                  <c:v>2102</c:v>
                </c:pt>
                <c:pt idx="4">
                  <c:v>2074</c:v>
                </c:pt>
                <c:pt idx="5">
                  <c:v>2049</c:v>
                </c:pt>
                <c:pt idx="6">
                  <c:v>1838</c:v>
                </c:pt>
                <c:pt idx="7">
                  <c:v>1835</c:v>
                </c:pt>
                <c:pt idx="8">
                  <c:v>1777</c:v>
                </c:pt>
                <c:pt idx="9">
                  <c:v>1825</c:v>
                </c:pt>
                <c:pt idx="10">
                  <c:v>1832</c:v>
                </c:pt>
                <c:pt idx="11">
                  <c:v>2119</c:v>
                </c:pt>
                <c:pt idx="12">
                  <c:v>2332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Info_SUCCESS!$F$870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Info_SUCCESS!$F$872:$F$884</c:f>
              <c:numCache>
                <c:formatCode>_-[$$-80A]* #,##0_-;\-[$$-80A]* #,##0_-;_-[$$-80A]* "-"??_-;_-@_-</c:formatCode>
                <c:ptCount val="13"/>
                <c:pt idx="0">
                  <c:v>7025</c:v>
                </c:pt>
                <c:pt idx="1">
                  <c:v>7479</c:v>
                </c:pt>
                <c:pt idx="2">
                  <c:v>7427</c:v>
                </c:pt>
                <c:pt idx="3">
                  <c:v>7116</c:v>
                </c:pt>
                <c:pt idx="4">
                  <c:v>7052</c:v>
                </c:pt>
                <c:pt idx="5">
                  <c:v>7040</c:v>
                </c:pt>
                <c:pt idx="6">
                  <c:v>6697</c:v>
                </c:pt>
                <c:pt idx="7">
                  <c:v>6994</c:v>
                </c:pt>
                <c:pt idx="8">
                  <c:v>6993</c:v>
                </c:pt>
                <c:pt idx="9">
                  <c:v>6684</c:v>
                </c:pt>
                <c:pt idx="10">
                  <c:v>6781</c:v>
                </c:pt>
                <c:pt idx="11">
                  <c:v>6759</c:v>
                </c:pt>
                <c:pt idx="12">
                  <c:v>6753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0532736"/>
        <c:axId val="673745728"/>
      </c:lineChart>
      <c:catAx>
        <c:axId val="66053273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73745728"/>
        <c:crosses val="autoZero"/>
        <c:auto val="1"/>
        <c:lblAlgn val="ctr"/>
        <c:lblOffset val="100"/>
        <c:noMultiLvlLbl val="0"/>
      </c:catAx>
      <c:valAx>
        <c:axId val="6737457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Saldos</a:t>
                </a:r>
              </a:p>
            </c:rich>
          </c:tx>
          <c:overlay val="0"/>
        </c:title>
        <c:numFmt formatCode="_-[$$-80A]* #,##0_-;\-[$$-80A]* #,##0_-;_-[$$-80A]* &quot;-&quot;??_-;_-@_-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6053273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30 a 59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Info_SUCCESS!$C$888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Info_SUCCESS!$C$890:$C$902</c:f>
              <c:numCache>
                <c:formatCode>0.0%</c:formatCode>
                <c:ptCount val="13"/>
                <c:pt idx="0">
                  <c:v>1.7999999999999999E-2</c:v>
                </c:pt>
                <c:pt idx="1">
                  <c:v>9.7999999999999997E-3</c:v>
                </c:pt>
                <c:pt idx="2">
                  <c:v>1.3299999999999999E-2</c:v>
                </c:pt>
                <c:pt idx="3">
                  <c:v>9.4999999999999998E-3</c:v>
                </c:pt>
                <c:pt idx="4">
                  <c:v>9.4999999999999998E-3</c:v>
                </c:pt>
                <c:pt idx="5">
                  <c:v>9.4999999999999998E-3</c:v>
                </c:pt>
                <c:pt idx="6">
                  <c:v>9.5999999999999992E-3</c:v>
                </c:pt>
                <c:pt idx="7">
                  <c:v>9.5999999999999992E-3</c:v>
                </c:pt>
                <c:pt idx="8">
                  <c:v>9.4999999999999998E-3</c:v>
                </c:pt>
                <c:pt idx="9">
                  <c:v>9.4000000000000004E-3</c:v>
                </c:pt>
                <c:pt idx="10">
                  <c:v>9.4999999999999998E-3</c:v>
                </c:pt>
                <c:pt idx="11">
                  <c:v>9.4999999999999998E-3</c:v>
                </c:pt>
                <c:pt idx="12">
                  <c:v>9.4999999999999998E-3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Info_SUCCESS!$D$888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Info_SUCCESS!$D$890:$D$902</c:f>
              <c:numCache>
                <c:formatCode>0.0%</c:formatCode>
                <c:ptCount val="13"/>
                <c:pt idx="0">
                  <c:v>6.1000000000000004E-3</c:v>
                </c:pt>
                <c:pt idx="1">
                  <c:v>6.1999999999999998E-3</c:v>
                </c:pt>
                <c:pt idx="2">
                  <c:v>6.1999999999999998E-3</c:v>
                </c:pt>
                <c:pt idx="3">
                  <c:v>6.1999999999999998E-3</c:v>
                </c:pt>
                <c:pt idx="4">
                  <c:v>6.1999999999999998E-3</c:v>
                </c:pt>
                <c:pt idx="5">
                  <c:v>6.1999999999999998E-3</c:v>
                </c:pt>
                <c:pt idx="6">
                  <c:v>6.1000000000000004E-3</c:v>
                </c:pt>
                <c:pt idx="7">
                  <c:v>6.3E-3</c:v>
                </c:pt>
                <c:pt idx="8">
                  <c:v>6.1999999999999998E-3</c:v>
                </c:pt>
                <c:pt idx="9">
                  <c:v>6.3E-3</c:v>
                </c:pt>
                <c:pt idx="10">
                  <c:v>6.4000000000000003E-3</c:v>
                </c:pt>
                <c:pt idx="11">
                  <c:v>6.3E-3</c:v>
                </c:pt>
                <c:pt idx="12">
                  <c:v>6.3E-3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Info_SUCCESS!$E$888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Info_SUCCESS!$E$890:$E$902</c:f>
              <c:numCache>
                <c:formatCode>0.0%</c:formatCode>
                <c:ptCount val="13"/>
                <c:pt idx="0">
                  <c:v>1.26E-2</c:v>
                </c:pt>
                <c:pt idx="1">
                  <c:v>3.5000000000000001E-3</c:v>
                </c:pt>
                <c:pt idx="2">
                  <c:v>9.2999999999999992E-3</c:v>
                </c:pt>
                <c:pt idx="3">
                  <c:v>3.3E-3</c:v>
                </c:pt>
                <c:pt idx="4">
                  <c:v>3.2000000000000002E-3</c:v>
                </c:pt>
                <c:pt idx="5">
                  <c:v>3.2000000000000002E-3</c:v>
                </c:pt>
                <c:pt idx="6">
                  <c:v>3.3E-3</c:v>
                </c:pt>
                <c:pt idx="7">
                  <c:v>3.2000000000000002E-3</c:v>
                </c:pt>
                <c:pt idx="8">
                  <c:v>3.2000000000000002E-3</c:v>
                </c:pt>
                <c:pt idx="9">
                  <c:v>2.8E-3</c:v>
                </c:pt>
                <c:pt idx="10">
                  <c:v>3.0000000000000001E-3</c:v>
                </c:pt>
                <c:pt idx="11">
                  <c:v>3.3999999999999998E-3</c:v>
                </c:pt>
                <c:pt idx="12">
                  <c:v>3.0999999999999999E-3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Info_SUCCESS!$F$888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Info_SUCCESS!$F$890:$F$902</c:f>
              <c:numCache>
                <c:formatCode>0.0%</c:formatCode>
                <c:ptCount val="13"/>
                <c:pt idx="0">
                  <c:v>2.2000000000000001E-3</c:v>
                </c:pt>
                <c:pt idx="1">
                  <c:v>2.2000000000000001E-3</c:v>
                </c:pt>
                <c:pt idx="2">
                  <c:v>2.0999999999999999E-3</c:v>
                </c:pt>
                <c:pt idx="3">
                  <c:v>2E-3</c:v>
                </c:pt>
                <c:pt idx="4">
                  <c:v>2.2000000000000001E-3</c:v>
                </c:pt>
                <c:pt idx="5">
                  <c:v>2.3999999999999998E-3</c:v>
                </c:pt>
                <c:pt idx="6">
                  <c:v>2.3999999999999998E-3</c:v>
                </c:pt>
                <c:pt idx="7">
                  <c:v>2.5000000000000001E-3</c:v>
                </c:pt>
                <c:pt idx="8">
                  <c:v>2.5999999999999999E-3</c:v>
                </c:pt>
                <c:pt idx="9">
                  <c:v>2.5999999999999999E-3</c:v>
                </c:pt>
                <c:pt idx="10">
                  <c:v>2.7000000000000001E-3</c:v>
                </c:pt>
                <c:pt idx="11">
                  <c:v>2.5999999999999999E-3</c:v>
                </c:pt>
                <c:pt idx="12">
                  <c:v>2.7000000000000001E-3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0300288"/>
        <c:axId val="673748032"/>
      </c:lineChart>
      <c:catAx>
        <c:axId val="66030028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73748032"/>
        <c:crosses val="autoZero"/>
        <c:auto val="1"/>
        <c:lblAlgn val="ctr"/>
        <c:lblOffset val="100"/>
        <c:noMultiLvlLbl val="0"/>
      </c:catAx>
      <c:valAx>
        <c:axId val="6737480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603002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image" Target="../media/image2.jpeg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image" Target="file:///C:\Users\JCDelpuerto\AppData\Roaming\Success\imagenes\logos\morena_b.jpg" TargetMode="Externa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image" Target="file:///C:\Users\JCDelpuerto\AppData\Roaming\Success\imagenes\logos\le_21.jpg" TargetMode="Externa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image" Target="../media/image1.jpe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59</xdr:row>
      <xdr:rowOff>142875</xdr:rowOff>
    </xdr:from>
    <xdr:to>
      <xdr:col>8</xdr:col>
      <xdr:colOff>1485900</xdr:colOff>
      <xdr:row>90</xdr:row>
      <xdr:rowOff>200025</xdr:rowOff>
    </xdr:to>
    <xdr:graphicFrame macro="">
      <xdr:nvGraphicFramePr>
        <xdr:cNvPr id="1895652" name="piramide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118</xdr:row>
      <xdr:rowOff>123825</xdr:rowOff>
    </xdr:from>
    <xdr:to>
      <xdr:col>4</xdr:col>
      <xdr:colOff>1628775</xdr:colOff>
      <xdr:row>132</xdr:row>
      <xdr:rowOff>66675</xdr:rowOff>
    </xdr:to>
    <xdr:graphicFrame macro="">
      <xdr:nvGraphicFramePr>
        <xdr:cNvPr id="1895653" name="ingres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146</xdr:row>
      <xdr:rowOff>152400</xdr:rowOff>
    </xdr:from>
    <xdr:to>
      <xdr:col>3</xdr:col>
      <xdr:colOff>9525</xdr:colOff>
      <xdr:row>158</xdr:row>
      <xdr:rowOff>28575</xdr:rowOff>
    </xdr:to>
    <xdr:graphicFrame macro="">
      <xdr:nvGraphicFramePr>
        <xdr:cNvPr id="1895654" name="pe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133350</xdr:colOff>
      <xdr:row>159</xdr:row>
      <xdr:rowOff>9525</xdr:rowOff>
    </xdr:from>
    <xdr:to>
      <xdr:col>8</xdr:col>
      <xdr:colOff>1390650</xdr:colOff>
      <xdr:row>173</xdr:row>
      <xdr:rowOff>28575</xdr:rowOff>
    </xdr:to>
    <xdr:graphicFrame macro="">
      <xdr:nvGraphicFramePr>
        <xdr:cNvPr id="1895655" name="gas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247650</xdr:colOff>
      <xdr:row>661</xdr:row>
      <xdr:rowOff>9525</xdr:rowOff>
    </xdr:from>
    <xdr:to>
      <xdr:col>4</xdr:col>
      <xdr:colOff>485775</xdr:colOff>
      <xdr:row>678</xdr:row>
      <xdr:rowOff>142875</xdr:rowOff>
    </xdr:to>
    <xdr:graphicFrame macro="">
      <xdr:nvGraphicFramePr>
        <xdr:cNvPr id="1895656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771525</xdr:colOff>
      <xdr:row>661</xdr:row>
      <xdr:rowOff>9525</xdr:rowOff>
    </xdr:from>
    <xdr:to>
      <xdr:col>7</xdr:col>
      <xdr:colOff>1457325</xdr:colOff>
      <xdr:row>678</xdr:row>
      <xdr:rowOff>142875</xdr:rowOff>
    </xdr:to>
    <xdr:graphicFrame macro="">
      <xdr:nvGraphicFramePr>
        <xdr:cNvPr id="1895657" name="credito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247650</xdr:colOff>
      <xdr:row>680</xdr:row>
      <xdr:rowOff>9525</xdr:rowOff>
    </xdr:from>
    <xdr:to>
      <xdr:col>4</xdr:col>
      <xdr:colOff>485775</xdr:colOff>
      <xdr:row>697</xdr:row>
      <xdr:rowOff>142875</xdr:rowOff>
    </xdr:to>
    <xdr:graphicFrame macro="">
      <xdr:nvGraphicFramePr>
        <xdr:cNvPr id="1895658" name="saldo total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771525</xdr:colOff>
      <xdr:row>680</xdr:row>
      <xdr:rowOff>9525</xdr:rowOff>
    </xdr:from>
    <xdr:to>
      <xdr:col>7</xdr:col>
      <xdr:colOff>1457325</xdr:colOff>
      <xdr:row>697</xdr:row>
      <xdr:rowOff>142875</xdr:rowOff>
    </xdr:to>
    <xdr:graphicFrame macro="">
      <xdr:nvGraphicFramePr>
        <xdr:cNvPr id="1895659" name="saldo promedi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247650</xdr:colOff>
      <xdr:row>702</xdr:row>
      <xdr:rowOff>28575</xdr:rowOff>
    </xdr:from>
    <xdr:to>
      <xdr:col>4</xdr:col>
      <xdr:colOff>485775</xdr:colOff>
      <xdr:row>719</xdr:row>
      <xdr:rowOff>161925</xdr:rowOff>
    </xdr:to>
    <xdr:graphicFrame macro="">
      <xdr:nvGraphicFramePr>
        <xdr:cNvPr id="1895660" name="mora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771525</xdr:colOff>
      <xdr:row>702</xdr:row>
      <xdr:rowOff>28575</xdr:rowOff>
    </xdr:from>
    <xdr:to>
      <xdr:col>7</xdr:col>
      <xdr:colOff>1457325</xdr:colOff>
      <xdr:row>719</xdr:row>
      <xdr:rowOff>161925</xdr:rowOff>
    </xdr:to>
    <xdr:graphicFrame macro="">
      <xdr:nvGraphicFramePr>
        <xdr:cNvPr id="1895661" name="mora 6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247650</xdr:colOff>
      <xdr:row>721</xdr:row>
      <xdr:rowOff>142875</xdr:rowOff>
    </xdr:from>
    <xdr:to>
      <xdr:col>4</xdr:col>
      <xdr:colOff>485775</xdr:colOff>
      <xdr:row>739</xdr:row>
      <xdr:rowOff>85725</xdr:rowOff>
    </xdr:to>
    <xdr:graphicFrame macro="">
      <xdr:nvGraphicFramePr>
        <xdr:cNvPr id="1895662" name="mora 9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771525</xdr:colOff>
      <xdr:row>721</xdr:row>
      <xdr:rowOff>142875</xdr:rowOff>
    </xdr:from>
    <xdr:to>
      <xdr:col>7</xdr:col>
      <xdr:colOff>1457325</xdr:colOff>
      <xdr:row>739</xdr:row>
      <xdr:rowOff>85725</xdr:rowOff>
    </xdr:to>
    <xdr:graphicFrame macro="">
      <xdr:nvGraphicFramePr>
        <xdr:cNvPr id="1895663" name="mora 1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247650</xdr:colOff>
      <xdr:row>743</xdr:row>
      <xdr:rowOff>57150</xdr:rowOff>
    </xdr:from>
    <xdr:to>
      <xdr:col>4</xdr:col>
      <xdr:colOff>485775</xdr:colOff>
      <xdr:row>761</xdr:row>
      <xdr:rowOff>0</xdr:rowOff>
    </xdr:to>
    <xdr:graphicFrame macro="">
      <xdr:nvGraphicFramePr>
        <xdr:cNvPr id="1895664" name="mora 1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771525</xdr:colOff>
      <xdr:row>743</xdr:row>
      <xdr:rowOff>57150</xdr:rowOff>
    </xdr:from>
    <xdr:to>
      <xdr:col>7</xdr:col>
      <xdr:colOff>1457325</xdr:colOff>
      <xdr:row>761</xdr:row>
      <xdr:rowOff>0</xdr:rowOff>
    </xdr:to>
    <xdr:graphicFrame macro="">
      <xdr:nvGraphicFramePr>
        <xdr:cNvPr id="1895665" name="vigente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247650</xdr:colOff>
      <xdr:row>302</xdr:row>
      <xdr:rowOff>9525</xdr:rowOff>
    </xdr:from>
    <xdr:to>
      <xdr:col>4</xdr:col>
      <xdr:colOff>485775</xdr:colOff>
      <xdr:row>319</xdr:row>
      <xdr:rowOff>142875</xdr:rowOff>
    </xdr:to>
    <xdr:graphicFrame macro="">
      <xdr:nvGraphicFramePr>
        <xdr:cNvPr id="1895666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742950</xdr:colOff>
      <xdr:row>302</xdr:row>
      <xdr:rowOff>0</xdr:rowOff>
    </xdr:from>
    <xdr:to>
      <xdr:col>7</xdr:col>
      <xdr:colOff>1428750</xdr:colOff>
      <xdr:row>319</xdr:row>
      <xdr:rowOff>133350</xdr:rowOff>
    </xdr:to>
    <xdr:graphicFrame macro="">
      <xdr:nvGraphicFramePr>
        <xdr:cNvPr id="1895667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219075</xdr:colOff>
      <xdr:row>320</xdr:row>
      <xdr:rowOff>171450</xdr:rowOff>
    </xdr:from>
    <xdr:to>
      <xdr:col>4</xdr:col>
      <xdr:colOff>457200</xdr:colOff>
      <xdr:row>338</xdr:row>
      <xdr:rowOff>114300</xdr:rowOff>
    </xdr:to>
    <xdr:graphicFrame macro="">
      <xdr:nvGraphicFramePr>
        <xdr:cNvPr id="1895668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714375</xdr:colOff>
      <xdr:row>320</xdr:row>
      <xdr:rowOff>161925</xdr:rowOff>
    </xdr:from>
    <xdr:to>
      <xdr:col>7</xdr:col>
      <xdr:colOff>1400175</xdr:colOff>
      <xdr:row>338</xdr:row>
      <xdr:rowOff>104775</xdr:rowOff>
    </xdr:to>
    <xdr:graphicFrame macro="">
      <xdr:nvGraphicFramePr>
        <xdr:cNvPr id="1895669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247650</xdr:colOff>
      <xdr:row>343</xdr:row>
      <xdr:rowOff>9525</xdr:rowOff>
    </xdr:from>
    <xdr:to>
      <xdr:col>4</xdr:col>
      <xdr:colOff>485775</xdr:colOff>
      <xdr:row>360</xdr:row>
      <xdr:rowOff>142875</xdr:rowOff>
    </xdr:to>
    <xdr:graphicFrame macro="">
      <xdr:nvGraphicFramePr>
        <xdr:cNvPr id="1895670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742950</xdr:colOff>
      <xdr:row>343</xdr:row>
      <xdr:rowOff>0</xdr:rowOff>
    </xdr:from>
    <xdr:to>
      <xdr:col>7</xdr:col>
      <xdr:colOff>1428750</xdr:colOff>
      <xdr:row>360</xdr:row>
      <xdr:rowOff>133350</xdr:rowOff>
    </xdr:to>
    <xdr:graphicFrame macro="">
      <xdr:nvGraphicFramePr>
        <xdr:cNvPr id="1895671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219075</xdr:colOff>
      <xdr:row>361</xdr:row>
      <xdr:rowOff>171450</xdr:rowOff>
    </xdr:from>
    <xdr:to>
      <xdr:col>4</xdr:col>
      <xdr:colOff>457200</xdr:colOff>
      <xdr:row>379</xdr:row>
      <xdr:rowOff>114300</xdr:rowOff>
    </xdr:to>
    <xdr:graphicFrame macro="">
      <xdr:nvGraphicFramePr>
        <xdr:cNvPr id="1895672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4</xdr:col>
      <xdr:colOff>714375</xdr:colOff>
      <xdr:row>361</xdr:row>
      <xdr:rowOff>161925</xdr:rowOff>
    </xdr:from>
    <xdr:to>
      <xdr:col>7</xdr:col>
      <xdr:colOff>1400175</xdr:colOff>
      <xdr:row>379</xdr:row>
      <xdr:rowOff>104775</xdr:rowOff>
    </xdr:to>
    <xdr:graphicFrame macro="">
      <xdr:nvGraphicFramePr>
        <xdr:cNvPr id="1895673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</xdr:col>
      <xdr:colOff>400050</xdr:colOff>
      <xdr:row>35</xdr:row>
      <xdr:rowOff>9525</xdr:rowOff>
    </xdr:from>
    <xdr:to>
      <xdr:col>5</xdr:col>
      <xdr:colOff>76200</xdr:colOff>
      <xdr:row>49</xdr:row>
      <xdr:rowOff>190500</xdr:rowOff>
    </xdr:to>
    <xdr:graphicFrame macro="">
      <xdr:nvGraphicFramePr>
        <xdr:cNvPr id="1895674" name="viviend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5</xdr:col>
      <xdr:colOff>581025</xdr:colOff>
      <xdr:row>35</xdr:row>
      <xdr:rowOff>28575</xdr:rowOff>
    </xdr:from>
    <xdr:to>
      <xdr:col>8</xdr:col>
      <xdr:colOff>1304925</xdr:colOff>
      <xdr:row>49</xdr:row>
      <xdr:rowOff>180975</xdr:rowOff>
    </xdr:to>
    <xdr:graphicFrame macro="">
      <xdr:nvGraphicFramePr>
        <xdr:cNvPr id="1895675" name="viviend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5</xdr:col>
      <xdr:colOff>85725</xdr:colOff>
      <xdr:row>110</xdr:row>
      <xdr:rowOff>9525</xdr:rowOff>
    </xdr:from>
    <xdr:to>
      <xdr:col>8</xdr:col>
      <xdr:colOff>1552575</xdr:colOff>
      <xdr:row>132</xdr:row>
      <xdr:rowOff>57150</xdr:rowOff>
    </xdr:to>
    <xdr:graphicFrame macro="">
      <xdr:nvGraphicFramePr>
        <xdr:cNvPr id="1895676" name="ingres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3</xdr:col>
      <xdr:colOff>238125</xdr:colOff>
      <xdr:row>133</xdr:row>
      <xdr:rowOff>133350</xdr:rowOff>
    </xdr:from>
    <xdr:to>
      <xdr:col>5</xdr:col>
      <xdr:colOff>1447800</xdr:colOff>
      <xdr:row>158</xdr:row>
      <xdr:rowOff>47625</xdr:rowOff>
    </xdr:to>
    <xdr:graphicFrame macro="">
      <xdr:nvGraphicFramePr>
        <xdr:cNvPr id="1895677" name="gas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66675</xdr:colOff>
      <xdr:row>75</xdr:row>
      <xdr:rowOff>95250</xdr:rowOff>
    </xdr:from>
    <xdr:to>
      <xdr:col>5</xdr:col>
      <xdr:colOff>114300</xdr:colOff>
      <xdr:row>90</xdr:row>
      <xdr:rowOff>180975</xdr:rowOff>
    </xdr:to>
    <xdr:graphicFrame macro="">
      <xdr:nvGraphicFramePr>
        <xdr:cNvPr id="1895678" name="viviend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171450</xdr:colOff>
      <xdr:row>406</xdr:row>
      <xdr:rowOff>9525</xdr:rowOff>
    </xdr:from>
    <xdr:to>
      <xdr:col>2</xdr:col>
      <xdr:colOff>819150</xdr:colOff>
      <xdr:row>420</xdr:row>
      <xdr:rowOff>85725</xdr:rowOff>
    </xdr:to>
    <xdr:graphicFrame macro="">
      <xdr:nvGraphicFramePr>
        <xdr:cNvPr id="1895679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2</xdr:col>
      <xdr:colOff>847725</xdr:colOff>
      <xdr:row>406</xdr:row>
      <xdr:rowOff>9525</xdr:rowOff>
    </xdr:from>
    <xdr:to>
      <xdr:col>4</xdr:col>
      <xdr:colOff>1257300</xdr:colOff>
      <xdr:row>420</xdr:row>
      <xdr:rowOff>85725</xdr:rowOff>
    </xdr:to>
    <xdr:graphicFrame macro="">
      <xdr:nvGraphicFramePr>
        <xdr:cNvPr id="1895680" name="3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4</xdr:col>
      <xdr:colOff>1276350</xdr:colOff>
      <xdr:row>406</xdr:row>
      <xdr:rowOff>9525</xdr:rowOff>
    </xdr:from>
    <xdr:to>
      <xdr:col>6</xdr:col>
      <xdr:colOff>1285875</xdr:colOff>
      <xdr:row>420</xdr:row>
      <xdr:rowOff>85725</xdr:rowOff>
    </xdr:to>
    <xdr:graphicFrame macro="">
      <xdr:nvGraphicFramePr>
        <xdr:cNvPr id="1895681" name="3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1314450</xdr:colOff>
      <xdr:row>406</xdr:row>
      <xdr:rowOff>9525</xdr:rowOff>
    </xdr:from>
    <xdr:to>
      <xdr:col>8</xdr:col>
      <xdr:colOff>1362075</xdr:colOff>
      <xdr:row>420</xdr:row>
      <xdr:rowOff>85725</xdr:rowOff>
    </xdr:to>
    <xdr:graphicFrame macro="">
      <xdr:nvGraphicFramePr>
        <xdr:cNvPr id="1895682" name="3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0</xdr:col>
      <xdr:colOff>352425</xdr:colOff>
      <xdr:row>442</xdr:row>
      <xdr:rowOff>38100</xdr:rowOff>
    </xdr:from>
    <xdr:to>
      <xdr:col>4</xdr:col>
      <xdr:colOff>390525</xdr:colOff>
      <xdr:row>461</xdr:row>
      <xdr:rowOff>171450</xdr:rowOff>
    </xdr:to>
    <xdr:graphicFrame macro="">
      <xdr:nvGraphicFramePr>
        <xdr:cNvPr id="189568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4</xdr:col>
      <xdr:colOff>1200150</xdr:colOff>
      <xdr:row>442</xdr:row>
      <xdr:rowOff>38100</xdr:rowOff>
    </xdr:from>
    <xdr:to>
      <xdr:col>8</xdr:col>
      <xdr:colOff>47625</xdr:colOff>
      <xdr:row>461</xdr:row>
      <xdr:rowOff>171450</xdr:rowOff>
    </xdr:to>
    <xdr:graphicFrame macro="">
      <xdr:nvGraphicFramePr>
        <xdr:cNvPr id="1895684" name="3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0</xdr:col>
      <xdr:colOff>1038225</xdr:colOff>
      <xdr:row>570</xdr:row>
      <xdr:rowOff>161925</xdr:rowOff>
    </xdr:from>
    <xdr:to>
      <xdr:col>3</xdr:col>
      <xdr:colOff>1762125</xdr:colOff>
      <xdr:row>585</xdr:row>
      <xdr:rowOff>47625</xdr:rowOff>
    </xdr:to>
    <xdr:graphicFrame macro="">
      <xdr:nvGraphicFramePr>
        <xdr:cNvPr id="1895685" name="3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4</xdr:col>
      <xdr:colOff>1581150</xdr:colOff>
      <xdr:row>570</xdr:row>
      <xdr:rowOff>114300</xdr:rowOff>
    </xdr:from>
    <xdr:to>
      <xdr:col>7</xdr:col>
      <xdr:colOff>981075</xdr:colOff>
      <xdr:row>585</xdr:row>
      <xdr:rowOff>0</xdr:rowOff>
    </xdr:to>
    <xdr:graphicFrame macro="">
      <xdr:nvGraphicFramePr>
        <xdr:cNvPr id="1895686" name="3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 editAs="oneCell">
    <xdr:from>
      <xdr:col>1</xdr:col>
      <xdr:colOff>1238250</xdr:colOff>
      <xdr:row>0</xdr:row>
      <xdr:rowOff>0</xdr:rowOff>
    </xdr:from>
    <xdr:to>
      <xdr:col>6</xdr:col>
      <xdr:colOff>323850</xdr:colOff>
      <xdr:row>6</xdr:row>
      <xdr:rowOff>104775</xdr:rowOff>
    </xdr:to>
    <xdr:pic>
      <xdr:nvPicPr>
        <xdr:cNvPr id="1895687" name="1 Imagen"/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0"/>
          <a:ext cx="67913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584200</xdr:colOff>
      <xdr:row>12</xdr:row>
      <xdr:rowOff>196850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9058275" y="1781175"/>
          <a:ext cx="584200" cy="5969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428625</xdr:colOff>
      <xdr:row>12</xdr:row>
      <xdr:rowOff>28575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12449175" y="1781175"/>
          <a:ext cx="428625" cy="428625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</xdr:colOff>
      <xdr:row>10</xdr:row>
      <xdr:rowOff>28575</xdr:rowOff>
    </xdr:from>
    <xdr:to>
      <xdr:col>7</xdr:col>
      <xdr:colOff>600075</xdr:colOff>
      <xdr:row>13</xdr:row>
      <xdr:rowOff>142875</xdr:rowOff>
    </xdr:to>
    <xdr:pic>
      <xdr:nvPicPr>
        <xdr:cNvPr id="41" name="40 Imagen" descr="Lic. Sergio Salomón Céspedes Peregrina"/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9925" y="1809750"/>
          <a:ext cx="57150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22"/>
  <sheetViews>
    <sheetView showGridLines="0" tabSelected="1" view="pageBreakPreview" zoomScaleNormal="100" zoomScaleSheetLayoutView="100" workbookViewId="0"/>
  </sheetViews>
  <sheetFormatPr baseColWidth="10" defaultColWidth="15.7109375" defaultRowHeight="15" x14ac:dyDescent="0.2"/>
  <cols>
    <col min="1" max="1" width="20.28515625" style="7" customWidth="1"/>
    <col min="2" max="3" width="18.7109375" style="7" customWidth="1"/>
    <col min="4" max="4" width="26.7109375" style="7" customWidth="1"/>
    <col min="5" max="5" width="24.7109375" style="7" customWidth="1"/>
    <col min="6" max="6" width="26.7109375" style="7" customWidth="1"/>
    <col min="7" max="7" width="26.140625" style="7" customWidth="1"/>
    <col min="8" max="9" width="24.7109375" style="7" customWidth="1"/>
    <col min="10" max="16384" width="15.7109375" style="7"/>
  </cols>
  <sheetData>
    <row r="1" spans="1:9" s="1" customFormat="1" ht="12.75" x14ac:dyDescent="0.2"/>
    <row r="2" spans="1:9" s="1" customFormat="1" ht="12.75" x14ac:dyDescent="0.2"/>
    <row r="3" spans="1:9" s="1" customFormat="1" ht="12.75" x14ac:dyDescent="0.2"/>
    <row r="4" spans="1:9" s="1" customFormat="1" ht="12.75" x14ac:dyDescent="0.2"/>
    <row r="5" spans="1:9" s="1" customFormat="1" ht="12.75" x14ac:dyDescent="0.2"/>
    <row r="6" spans="1:9" s="1" customFormat="1" ht="12.75" x14ac:dyDescent="0.2"/>
    <row r="7" spans="1:9" s="1" customFormat="1" ht="12.75" x14ac:dyDescent="0.2"/>
    <row r="8" spans="1:9" s="1" customFormat="1" ht="18" x14ac:dyDescent="0.25">
      <c r="A8" s="3" t="s">
        <v>0</v>
      </c>
      <c r="H8" s="2" t="s">
        <v>499</v>
      </c>
    </row>
    <row r="9" spans="1:9" s="1" customFormat="1" ht="18" x14ac:dyDescent="0.25">
      <c r="B9" s="4" t="s">
        <v>500</v>
      </c>
      <c r="C9" s="5"/>
      <c r="D9" s="5"/>
      <c r="F9" s="6"/>
      <c r="G9" s="6"/>
    </row>
    <row r="10" spans="1:9" x14ac:dyDescent="0.2">
      <c r="I10" s="1"/>
    </row>
    <row r="11" spans="1:9" ht="15.75" x14ac:dyDescent="0.25">
      <c r="A11" s="8" t="s">
        <v>104</v>
      </c>
      <c r="B11" s="8"/>
      <c r="C11" s="8"/>
      <c r="D11" s="8"/>
      <c r="E11" s="8"/>
      <c r="F11" s="8"/>
      <c r="I11" s="1"/>
    </row>
    <row r="12" spans="1:9" ht="15.75" x14ac:dyDescent="0.25">
      <c r="A12" s="9" t="s">
        <v>501</v>
      </c>
      <c r="B12" s="16"/>
      <c r="C12" s="64" t="s">
        <v>502</v>
      </c>
      <c r="D12" s="10"/>
      <c r="E12" s="10"/>
      <c r="F12" s="16"/>
      <c r="I12" s="1"/>
    </row>
    <row r="13" spans="1:9" ht="15.75" x14ac:dyDescent="0.25">
      <c r="A13" s="9" t="s">
        <v>105</v>
      </c>
      <c r="B13" s="64" t="s">
        <v>350</v>
      </c>
      <c r="C13" s="16"/>
      <c r="D13" s="9" t="s">
        <v>106</v>
      </c>
      <c r="E13" s="281" t="s">
        <v>531</v>
      </c>
      <c r="F13" s="249"/>
      <c r="G13"/>
      <c r="I13" s="1"/>
    </row>
    <row r="14" spans="1:9" x14ac:dyDescent="0.2">
      <c r="A14" s="65"/>
      <c r="I14" s="1"/>
    </row>
    <row r="15" spans="1:9" ht="15.75" x14ac:dyDescent="0.25">
      <c r="A15" s="8" t="s">
        <v>107</v>
      </c>
      <c r="B15" s="8"/>
      <c r="C15" s="8"/>
      <c r="D15" s="8"/>
      <c r="F15" s="46" t="s">
        <v>242</v>
      </c>
      <c r="G15" s="8"/>
      <c r="H15" s="8"/>
    </row>
    <row r="16" spans="1:9" ht="15.75" x14ac:dyDescent="0.25">
      <c r="A16" s="9" t="s">
        <v>1</v>
      </c>
      <c r="B16" s="69">
        <v>1</v>
      </c>
      <c r="C16" s="9" t="s">
        <v>71</v>
      </c>
      <c r="D16" s="69">
        <v>217</v>
      </c>
      <c r="F16" s="115" t="s">
        <v>241</v>
      </c>
      <c r="G16" s="118">
        <v>338047</v>
      </c>
      <c r="H16" s="121">
        <f t="shared" ref="H16:H22" si="0">IF(SUM($B$70:$B$75)&gt;0,G16/SUM($B$70:$B$75,0))</f>
        <v>6.986988646275212E-2</v>
      </c>
    </row>
    <row r="17" spans="1:8" ht="15.75" x14ac:dyDescent="0.25">
      <c r="A17" s="66" t="s">
        <v>2</v>
      </c>
      <c r="B17" s="67" t="s">
        <v>74</v>
      </c>
      <c r="C17" s="67" t="s">
        <v>108</v>
      </c>
      <c r="D17" s="67" t="s">
        <v>109</v>
      </c>
      <c r="F17" s="26" t="s">
        <v>243</v>
      </c>
      <c r="G17" s="119">
        <v>507529</v>
      </c>
      <c r="H17" s="114">
        <f t="shared" si="0"/>
        <v>0.10489959563774896</v>
      </c>
    </row>
    <row r="18" spans="1:8" ht="15.75" x14ac:dyDescent="0.25">
      <c r="A18" s="68"/>
      <c r="B18" s="69">
        <f>C18+D18</f>
        <v>6568</v>
      </c>
      <c r="C18" s="69">
        <v>433</v>
      </c>
      <c r="D18" s="69">
        <v>6135</v>
      </c>
      <c r="F18" s="26" t="s">
        <v>244</v>
      </c>
      <c r="G18" s="119">
        <v>507021</v>
      </c>
      <c r="H18" s="114">
        <f t="shared" si="0"/>
        <v>0.10479459869258134</v>
      </c>
    </row>
    <row r="19" spans="1:8" x14ac:dyDescent="0.2">
      <c r="A19" s="70"/>
      <c r="F19" s="26" t="s">
        <v>245</v>
      </c>
      <c r="G19" s="119">
        <v>800343</v>
      </c>
      <c r="H19" s="114">
        <f t="shared" si="0"/>
        <v>0.16542041355568435</v>
      </c>
    </row>
    <row r="20" spans="1:8" ht="15.75" x14ac:dyDescent="0.25">
      <c r="A20" s="8" t="s">
        <v>3</v>
      </c>
      <c r="B20" s="8"/>
      <c r="C20" s="8"/>
      <c r="D20" s="8"/>
      <c r="F20" s="26" t="s">
        <v>246</v>
      </c>
      <c r="G20" s="119">
        <v>151366</v>
      </c>
      <c r="H20" s="114">
        <f t="shared" si="0"/>
        <v>3.128536929575159E-2</v>
      </c>
    </row>
    <row r="21" spans="1:8" ht="15.75" x14ac:dyDescent="0.25">
      <c r="A21" s="14" t="s">
        <v>485</v>
      </c>
      <c r="B21" s="10"/>
      <c r="C21" s="10"/>
      <c r="D21" s="11">
        <v>6598328</v>
      </c>
      <c r="F21" s="26" t="s">
        <v>247</v>
      </c>
      <c r="G21" s="119">
        <v>1041518</v>
      </c>
      <c r="H21" s="114">
        <f t="shared" si="0"/>
        <v>0.21526812664781131</v>
      </c>
    </row>
    <row r="22" spans="1:8" ht="15.75" x14ac:dyDescent="0.25">
      <c r="A22" s="14" t="s">
        <v>486</v>
      </c>
      <c r="B22" s="10"/>
      <c r="C22" s="10"/>
      <c r="D22" s="12">
        <v>1.142E-3</v>
      </c>
      <c r="F22" s="26" t="s">
        <v>248</v>
      </c>
      <c r="G22" s="119">
        <v>1830459</v>
      </c>
      <c r="H22" s="114">
        <f t="shared" si="0"/>
        <v>0.37833189617042245</v>
      </c>
    </row>
    <row r="23" spans="1:8" ht="15.75" x14ac:dyDescent="0.25">
      <c r="A23" s="9" t="s">
        <v>4</v>
      </c>
      <c r="B23" s="10"/>
      <c r="C23" s="10"/>
      <c r="D23" s="11">
        <v>1714897</v>
      </c>
      <c r="F23" s="27" t="s">
        <v>249</v>
      </c>
      <c r="G23" s="117"/>
      <c r="H23" s="125">
        <v>9.16</v>
      </c>
    </row>
    <row r="24" spans="1:8" ht="15.75" x14ac:dyDescent="0.25">
      <c r="A24" s="14" t="s">
        <v>5</v>
      </c>
      <c r="B24" s="10"/>
      <c r="C24" s="10"/>
      <c r="D24" s="11">
        <v>1714340</v>
      </c>
      <c r="F24" s="27" t="s">
        <v>250</v>
      </c>
      <c r="G24" s="117"/>
      <c r="H24" s="125">
        <v>9.02</v>
      </c>
    </row>
    <row r="25" spans="1:8" ht="15.75" x14ac:dyDescent="0.25">
      <c r="A25" s="9" t="s">
        <v>6</v>
      </c>
      <c r="B25" s="10"/>
      <c r="C25" s="10"/>
      <c r="D25" s="11">
        <v>3221425</v>
      </c>
      <c r="F25" s="27" t="s">
        <v>251</v>
      </c>
      <c r="G25" s="117"/>
      <c r="H25" s="125">
        <v>9.31</v>
      </c>
    </row>
    <row r="26" spans="1:8" ht="15" customHeight="1" x14ac:dyDescent="0.2">
      <c r="H26" s="1"/>
    </row>
    <row r="27" spans="1:8" ht="15.75" x14ac:dyDescent="0.25">
      <c r="A27" s="8" t="s">
        <v>8</v>
      </c>
      <c r="B27" s="8"/>
      <c r="C27" s="8"/>
      <c r="F27" s="46" t="s">
        <v>253</v>
      </c>
      <c r="G27" s="8"/>
      <c r="H27" s="8"/>
    </row>
    <row r="28" spans="1:8" ht="15.75" x14ac:dyDescent="0.25">
      <c r="A28" s="9" t="s">
        <v>9</v>
      </c>
      <c r="B28" s="16"/>
      <c r="C28" s="127">
        <v>7486.58</v>
      </c>
      <c r="F28" s="26" t="s">
        <v>252</v>
      </c>
      <c r="G28" s="119">
        <v>4990431</v>
      </c>
      <c r="H28" s="114">
        <f t="shared" ref="H28:H34" si="1">IF($B$58&gt;0,G28/$B$58,0)</f>
        <v>0.75631750952665588</v>
      </c>
    </row>
    <row r="29" spans="1:8" ht="15.75" x14ac:dyDescent="0.25">
      <c r="A29" s="9" t="s">
        <v>10</v>
      </c>
      <c r="B29" s="16"/>
      <c r="C29" s="127">
        <v>5481.91</v>
      </c>
      <c r="F29" s="115" t="s">
        <v>254</v>
      </c>
      <c r="G29" s="118">
        <v>1607897</v>
      </c>
      <c r="H29" s="121">
        <f t="shared" si="1"/>
        <v>0.24368249047334414</v>
      </c>
    </row>
    <row r="30" spans="1:8" ht="15.75" x14ac:dyDescent="0.25">
      <c r="A30" s="9" t="s">
        <v>69</v>
      </c>
      <c r="B30" s="16"/>
      <c r="C30" s="127">
        <v>1651.07</v>
      </c>
      <c r="F30" s="26" t="s">
        <v>255</v>
      </c>
      <c r="G30" s="119">
        <v>457466</v>
      </c>
      <c r="H30" s="114">
        <f t="shared" si="1"/>
        <v>6.9330594053523861E-2</v>
      </c>
    </row>
    <row r="31" spans="1:8" ht="15.75" x14ac:dyDescent="0.25">
      <c r="A31" s="9" t="s">
        <v>70</v>
      </c>
      <c r="B31" s="16"/>
      <c r="C31" s="127">
        <v>2139.4499999999998</v>
      </c>
      <c r="F31" s="26" t="s">
        <v>256</v>
      </c>
      <c r="G31" s="119">
        <v>553140</v>
      </c>
      <c r="H31" s="114">
        <f t="shared" si="1"/>
        <v>8.3830327925498702E-2</v>
      </c>
    </row>
    <row r="32" spans="1:8" ht="15.75" x14ac:dyDescent="0.25">
      <c r="A32" s="9" t="s">
        <v>11</v>
      </c>
      <c r="B32" s="16"/>
      <c r="C32" s="127">
        <v>2504.75</v>
      </c>
      <c r="F32" s="26" t="s">
        <v>257</v>
      </c>
      <c r="G32" s="119">
        <v>94949</v>
      </c>
      <c r="H32" s="114">
        <f t="shared" si="1"/>
        <v>1.4389857551791908E-2</v>
      </c>
    </row>
    <row r="33" spans="1:8" ht="15.75" x14ac:dyDescent="0.25">
      <c r="A33" s="9" t="s">
        <v>72</v>
      </c>
      <c r="B33" s="16"/>
      <c r="C33" s="127">
        <v>5062.3599999999997</v>
      </c>
      <c r="F33" s="26" t="s">
        <v>258</v>
      </c>
      <c r="G33" s="119">
        <v>230752</v>
      </c>
      <c r="H33" s="114">
        <f t="shared" si="1"/>
        <v>3.4971283634278261E-2</v>
      </c>
    </row>
    <row r="34" spans="1:8" ht="15.75" x14ac:dyDescent="0.25">
      <c r="A34" s="9" t="s">
        <v>239</v>
      </c>
      <c r="B34" s="16"/>
      <c r="C34" s="127">
        <v>3739</v>
      </c>
      <c r="F34" s="26" t="s">
        <v>259</v>
      </c>
      <c r="G34" s="119">
        <v>271590</v>
      </c>
      <c r="H34" s="114">
        <f t="shared" si="1"/>
        <v>4.1160427308251424E-2</v>
      </c>
    </row>
    <row r="35" spans="1:8" ht="15.75" x14ac:dyDescent="0.25">
      <c r="A35" s="111"/>
      <c r="B35" s="112"/>
      <c r="C35" s="113"/>
      <c r="H35" s="1"/>
    </row>
    <row r="36" spans="1:8" ht="15.75" x14ac:dyDescent="0.25">
      <c r="A36" s="120" t="s">
        <v>7</v>
      </c>
      <c r="B36" s="8"/>
      <c r="C36" s="113"/>
      <c r="H36" s="1"/>
    </row>
    <row r="37" spans="1:8" ht="15.75" x14ac:dyDescent="0.25">
      <c r="A37" s="248" t="s">
        <v>90</v>
      </c>
      <c r="B37" s="249"/>
      <c r="C37" s="113"/>
      <c r="H37" s="1"/>
    </row>
    <row r="38" spans="1:8" ht="15.75" x14ac:dyDescent="0.25">
      <c r="A38" s="238" t="s">
        <v>503</v>
      </c>
      <c r="B38" s="239"/>
      <c r="C38" s="113"/>
      <c r="H38" s="1"/>
    </row>
    <row r="39" spans="1:8" ht="15.75" x14ac:dyDescent="0.25">
      <c r="A39" s="240"/>
      <c r="B39" s="241"/>
      <c r="C39" s="113"/>
      <c r="D39" s="113"/>
      <c r="E39" s="113"/>
      <c r="H39" s="1"/>
    </row>
    <row r="40" spans="1:8" ht="15.75" x14ac:dyDescent="0.25">
      <c r="A40" s="110" t="s">
        <v>240</v>
      </c>
      <c r="B40" s="13" t="s">
        <v>84</v>
      </c>
      <c r="C40" s="113"/>
      <c r="D40" s="113"/>
      <c r="E40" s="113"/>
      <c r="H40" s="1"/>
    </row>
    <row r="41" spans="1:8" ht="15.75" x14ac:dyDescent="0.25">
      <c r="A41" s="15" t="s">
        <v>85</v>
      </c>
      <c r="B41" s="85">
        <v>2.6165000000000001E-2</v>
      </c>
      <c r="C41" s="113"/>
      <c r="D41" s="113"/>
      <c r="E41" s="113"/>
      <c r="H41" s="1"/>
    </row>
    <row r="42" spans="1:8" ht="15.75" x14ac:dyDescent="0.25">
      <c r="A42" s="15" t="s">
        <v>86</v>
      </c>
      <c r="B42" s="85">
        <v>2.3592999999999999E-2</v>
      </c>
      <c r="C42" s="113"/>
      <c r="D42" s="113"/>
      <c r="E42" s="113"/>
      <c r="H42" s="1"/>
    </row>
    <row r="43" spans="1:8" ht="15.75" x14ac:dyDescent="0.25">
      <c r="A43" s="15" t="s">
        <v>87</v>
      </c>
      <c r="B43" s="85">
        <v>6.4334000000000002E-2</v>
      </c>
      <c r="C43" s="113"/>
      <c r="D43" s="113"/>
      <c r="E43" s="113"/>
      <c r="H43" s="1"/>
    </row>
    <row r="44" spans="1:8" ht="15.75" x14ac:dyDescent="0.25">
      <c r="A44" s="15" t="s">
        <v>88</v>
      </c>
      <c r="B44" s="85">
        <v>7.6924999999999993E-2</v>
      </c>
      <c r="C44" s="113"/>
      <c r="D44" s="113"/>
      <c r="E44" s="113"/>
      <c r="H44" s="1"/>
    </row>
    <row r="45" spans="1:8" ht="15.75" x14ac:dyDescent="0.25">
      <c r="A45" s="15" t="s">
        <v>89</v>
      </c>
      <c r="B45" s="85">
        <v>0.222271</v>
      </c>
      <c r="C45" s="113"/>
      <c r="D45" s="113"/>
      <c r="E45" s="113"/>
      <c r="H45" s="1"/>
    </row>
    <row r="46" spans="1:8" ht="15.75" x14ac:dyDescent="0.25">
      <c r="A46" s="15" t="s">
        <v>90</v>
      </c>
      <c r="B46" s="85">
        <v>0.41469899999999998</v>
      </c>
      <c r="C46" s="113"/>
      <c r="D46" s="113"/>
      <c r="E46" s="113"/>
      <c r="H46" s="1"/>
    </row>
    <row r="47" spans="1:8" ht="15.75" x14ac:dyDescent="0.25">
      <c r="A47" s="15" t="s">
        <v>91</v>
      </c>
      <c r="B47" s="85">
        <v>0.17201299999999997</v>
      </c>
      <c r="C47" s="113"/>
      <c r="D47" s="113"/>
      <c r="E47" s="113"/>
      <c r="H47" s="1"/>
    </row>
    <row r="48" spans="1:8" ht="15.75" x14ac:dyDescent="0.25">
      <c r="A48" s="269" t="s">
        <v>371</v>
      </c>
      <c r="B48" s="270"/>
      <c r="C48" s="113"/>
      <c r="D48" s="113"/>
      <c r="E48" s="113"/>
      <c r="H48" s="1"/>
    </row>
    <row r="49" spans="1:9" ht="15.75" x14ac:dyDescent="0.25">
      <c r="A49" s="15" t="s">
        <v>372</v>
      </c>
      <c r="B49" s="179">
        <v>17.763521764678899</v>
      </c>
      <c r="C49" s="113"/>
      <c r="D49" s="113"/>
      <c r="E49" s="113"/>
      <c r="H49" s="1"/>
    </row>
    <row r="50" spans="1:9" ht="15.75" x14ac:dyDescent="0.25">
      <c r="A50" s="15" t="s">
        <v>373</v>
      </c>
      <c r="B50" s="180" t="s">
        <v>504</v>
      </c>
      <c r="C50" s="113"/>
      <c r="D50" s="113"/>
      <c r="E50" s="113"/>
      <c r="H50" s="1"/>
    </row>
    <row r="51" spans="1:9" x14ac:dyDescent="0.2">
      <c r="I51" s="1"/>
    </row>
    <row r="52" spans="1:9" ht="15.75" x14ac:dyDescent="0.25">
      <c r="A52" s="46" t="s">
        <v>217</v>
      </c>
      <c r="B52" s="8"/>
      <c r="C52" s="8"/>
      <c r="D52" s="8"/>
      <c r="E52" s="8"/>
      <c r="F52" s="8"/>
      <c r="I52" s="1"/>
    </row>
    <row r="53" spans="1:9" ht="31.5" x14ac:dyDescent="0.2">
      <c r="A53" s="17" t="s">
        <v>13</v>
      </c>
      <c r="B53" s="17" t="s">
        <v>12</v>
      </c>
      <c r="C53" s="17" t="s">
        <v>14</v>
      </c>
      <c r="D53" s="17" t="s">
        <v>15</v>
      </c>
      <c r="E53" s="17" t="s">
        <v>73</v>
      </c>
      <c r="F53" s="17" t="s">
        <v>16</v>
      </c>
      <c r="I53" s="1"/>
    </row>
    <row r="54" spans="1:9" x14ac:dyDescent="0.2">
      <c r="A54" s="21">
        <v>1990</v>
      </c>
      <c r="B54" s="22">
        <v>4126106</v>
      </c>
      <c r="C54" s="22">
        <f>+B54-D54</f>
        <v>1988227</v>
      </c>
      <c r="D54" s="22">
        <f>ROUND(B54/(E54+1),0)</f>
        <v>2137879</v>
      </c>
      <c r="E54" s="122">
        <v>0.93</v>
      </c>
      <c r="F54" s="20"/>
      <c r="I54" s="1"/>
    </row>
    <row r="55" spans="1:9" x14ac:dyDescent="0.2">
      <c r="A55" s="18">
        <v>2000</v>
      </c>
      <c r="B55" s="19">
        <v>5076686</v>
      </c>
      <c r="C55" s="19">
        <f>+B55-D55</f>
        <v>2446279</v>
      </c>
      <c r="D55" s="19">
        <f>ROUND(B55/(E55+1),0)</f>
        <v>2630407</v>
      </c>
      <c r="E55" s="123">
        <v>0.93</v>
      </c>
      <c r="F55" s="24">
        <v>2.0948999999999999E-2</v>
      </c>
      <c r="I55" s="1"/>
    </row>
    <row r="56" spans="1:9" x14ac:dyDescent="0.2">
      <c r="A56" s="21">
        <v>2010</v>
      </c>
      <c r="B56" s="22">
        <v>5779829</v>
      </c>
      <c r="C56" s="22">
        <f>+B56-D56</f>
        <v>2769501</v>
      </c>
      <c r="D56" s="22">
        <f>ROUND(B56/(E56+1),0)</f>
        <v>3010328</v>
      </c>
      <c r="E56" s="122">
        <v>0.92</v>
      </c>
      <c r="F56" s="23">
        <v>1.3056E-2</v>
      </c>
      <c r="I56" s="1"/>
    </row>
    <row r="57" spans="1:9" x14ac:dyDescent="0.2">
      <c r="A57" s="18">
        <v>2020</v>
      </c>
      <c r="B57" s="19">
        <v>6583278</v>
      </c>
      <c r="C57" s="19">
        <f>+B57-D57</f>
        <v>3154487</v>
      </c>
      <c r="D57" s="19">
        <f>ROUND(B57/(E57+1),0)</f>
        <v>3428791</v>
      </c>
      <c r="E57" s="123">
        <v>0.92</v>
      </c>
      <c r="F57" s="24">
        <v>1.3101E-2</v>
      </c>
      <c r="I57" s="1"/>
    </row>
    <row r="58" spans="1:9" ht="15.75" x14ac:dyDescent="0.25">
      <c r="A58" s="90">
        <v>2022</v>
      </c>
      <c r="B58" s="91">
        <f>C58+D58</f>
        <v>6598328</v>
      </c>
      <c r="C58" s="91">
        <v>3172541</v>
      </c>
      <c r="D58" s="91">
        <v>3425787</v>
      </c>
      <c r="E58" s="124">
        <v>0.9260765482500809</v>
      </c>
      <c r="F58" s="92">
        <v>1.142E-3</v>
      </c>
      <c r="I58" s="1"/>
    </row>
    <row r="59" spans="1:9" x14ac:dyDescent="0.2">
      <c r="I59" s="1"/>
    </row>
    <row r="60" spans="1:9" ht="15.75" x14ac:dyDescent="0.25">
      <c r="A60" s="8" t="s">
        <v>77</v>
      </c>
      <c r="B60" s="8"/>
      <c r="C60" s="8"/>
      <c r="D60" s="8"/>
      <c r="E60" s="8"/>
      <c r="I60" s="1"/>
    </row>
    <row r="61" spans="1:9" ht="15.75" x14ac:dyDescent="0.25">
      <c r="A61" s="26" t="s">
        <v>20</v>
      </c>
      <c r="B61" s="10"/>
      <c r="C61" s="10"/>
      <c r="D61" s="10"/>
      <c r="E61" s="145">
        <v>7.95</v>
      </c>
      <c r="I61" s="1"/>
    </row>
    <row r="62" spans="1:9" ht="15.75" x14ac:dyDescent="0.25">
      <c r="A62" s="27" t="s">
        <v>17</v>
      </c>
      <c r="B62" s="28"/>
      <c r="C62" s="28"/>
      <c r="D62" s="28"/>
      <c r="E62" s="146">
        <v>52.97</v>
      </c>
      <c r="I62" s="1"/>
    </row>
    <row r="63" spans="1:9" ht="15.75" x14ac:dyDescent="0.25">
      <c r="A63" s="26" t="s">
        <v>18</v>
      </c>
      <c r="B63" s="10"/>
      <c r="C63" s="10"/>
      <c r="D63" s="10"/>
      <c r="E63" s="145">
        <v>17.07</v>
      </c>
      <c r="I63" s="1"/>
    </row>
    <row r="64" spans="1:9" ht="15.75" x14ac:dyDescent="0.25">
      <c r="A64" s="27" t="s">
        <v>19</v>
      </c>
      <c r="B64" s="28"/>
      <c r="C64" s="28"/>
      <c r="D64" s="28"/>
      <c r="E64" s="146">
        <v>67.709999999999994</v>
      </c>
      <c r="I64" s="1"/>
    </row>
    <row r="65" spans="1:9" ht="15.75" x14ac:dyDescent="0.25">
      <c r="A65" s="29"/>
      <c r="B65" s="30"/>
      <c r="C65" s="30"/>
      <c r="D65" s="30"/>
      <c r="E65" s="30"/>
      <c r="I65" s="1"/>
    </row>
    <row r="66" spans="1:9" ht="15.75" x14ac:dyDescent="0.25">
      <c r="A66" s="8" t="s">
        <v>21</v>
      </c>
      <c r="B66" s="8"/>
      <c r="C66" s="8"/>
      <c r="D66" s="8"/>
      <c r="E66" s="30"/>
      <c r="F66" s="33"/>
      <c r="I66" s="1"/>
    </row>
    <row r="67" spans="1:9" ht="31.5" x14ac:dyDescent="0.25">
      <c r="A67" s="17" t="s">
        <v>27</v>
      </c>
      <c r="B67" s="17" t="s">
        <v>12</v>
      </c>
      <c r="C67" s="17" t="s">
        <v>14</v>
      </c>
      <c r="D67" s="17" t="s">
        <v>15</v>
      </c>
      <c r="E67" s="30"/>
      <c r="F67" s="33"/>
      <c r="I67" s="1"/>
    </row>
    <row r="68" spans="1:9" ht="15.75" x14ac:dyDescent="0.25">
      <c r="A68" s="18" t="s">
        <v>22</v>
      </c>
      <c r="B68" s="11">
        <f t="shared" ref="B68:B75" si="2">C68+D68</f>
        <v>688906</v>
      </c>
      <c r="C68" s="34">
        <v>342607</v>
      </c>
      <c r="D68" s="35">
        <v>346299</v>
      </c>
      <c r="I68" s="1"/>
    </row>
    <row r="69" spans="1:9" ht="15.75" x14ac:dyDescent="0.25">
      <c r="A69" s="18" t="s">
        <v>23</v>
      </c>
      <c r="B69" s="11">
        <f t="shared" si="2"/>
        <v>1071186</v>
      </c>
      <c r="C69" s="34">
        <v>566584</v>
      </c>
      <c r="D69" s="35">
        <v>504602</v>
      </c>
      <c r="I69" s="1"/>
    </row>
    <row r="70" spans="1:9" ht="15.75" x14ac:dyDescent="0.25">
      <c r="A70" s="18" t="s">
        <v>24</v>
      </c>
      <c r="B70" s="11">
        <f t="shared" si="2"/>
        <v>361642</v>
      </c>
      <c r="C70" s="34">
        <v>186028</v>
      </c>
      <c r="D70" s="35">
        <v>175614</v>
      </c>
      <c r="I70" s="1"/>
    </row>
    <row r="71" spans="1:9" ht="15.75" x14ac:dyDescent="0.25">
      <c r="A71" s="18" t="s">
        <v>25</v>
      </c>
      <c r="B71" s="11">
        <f t="shared" si="2"/>
        <v>817186</v>
      </c>
      <c r="C71" s="34">
        <v>404359</v>
      </c>
      <c r="D71" s="35">
        <v>412827</v>
      </c>
      <c r="I71" s="1"/>
    </row>
    <row r="72" spans="1:9" ht="15.75" x14ac:dyDescent="0.25">
      <c r="A72" s="36" t="s">
        <v>81</v>
      </c>
      <c r="B72" s="11">
        <f t="shared" si="2"/>
        <v>1150723</v>
      </c>
      <c r="C72" s="34">
        <v>547201</v>
      </c>
      <c r="D72" s="35">
        <v>603522</v>
      </c>
      <c r="I72" s="1"/>
    </row>
    <row r="73" spans="1:9" ht="15.75" x14ac:dyDescent="0.25">
      <c r="A73" s="36" t="s">
        <v>82</v>
      </c>
      <c r="B73" s="11">
        <f>C73+D73</f>
        <v>906097</v>
      </c>
      <c r="C73" s="34">
        <v>434830</v>
      </c>
      <c r="D73" s="35">
        <v>471267</v>
      </c>
      <c r="I73" s="1"/>
    </row>
    <row r="74" spans="1:9" ht="15.75" x14ac:dyDescent="0.25">
      <c r="A74" s="36" t="s">
        <v>83</v>
      </c>
      <c r="B74" s="11">
        <f>C74+D74</f>
        <v>839257</v>
      </c>
      <c r="C74" s="34">
        <v>365815</v>
      </c>
      <c r="D74" s="35">
        <v>473442</v>
      </c>
      <c r="I74" s="1"/>
    </row>
    <row r="75" spans="1:9" ht="15.75" x14ac:dyDescent="0.25">
      <c r="A75" s="18" t="s">
        <v>26</v>
      </c>
      <c r="B75" s="11">
        <f t="shared" si="2"/>
        <v>763331</v>
      </c>
      <c r="C75" s="34">
        <v>325117</v>
      </c>
      <c r="D75" s="35">
        <v>438214</v>
      </c>
      <c r="I75" s="1"/>
    </row>
    <row r="76" spans="1:9" x14ac:dyDescent="0.2">
      <c r="I76" s="1"/>
    </row>
    <row r="77" spans="1:9" x14ac:dyDescent="0.2">
      <c r="I77" s="1"/>
    </row>
    <row r="78" spans="1:9" x14ac:dyDescent="0.2">
      <c r="I78" s="1"/>
    </row>
    <row r="79" spans="1:9" x14ac:dyDescent="0.2">
      <c r="I79" s="1"/>
    </row>
    <row r="80" spans="1:9" x14ac:dyDescent="0.2">
      <c r="I80" s="1"/>
    </row>
    <row r="81" spans="1:9" x14ac:dyDescent="0.2">
      <c r="I81" s="1"/>
    </row>
    <row r="82" spans="1:9" x14ac:dyDescent="0.2">
      <c r="I82" s="1"/>
    </row>
    <row r="83" spans="1:9" x14ac:dyDescent="0.2">
      <c r="I83" s="1"/>
    </row>
    <row r="84" spans="1:9" x14ac:dyDescent="0.2">
      <c r="I84" s="1"/>
    </row>
    <row r="85" spans="1:9" x14ac:dyDescent="0.2">
      <c r="I85" s="1"/>
    </row>
    <row r="86" spans="1:9" x14ac:dyDescent="0.2">
      <c r="I86" s="1"/>
    </row>
    <row r="87" spans="1:9" x14ac:dyDescent="0.2">
      <c r="I87" s="1"/>
    </row>
    <row r="88" spans="1:9" x14ac:dyDescent="0.2">
      <c r="I88" s="1"/>
    </row>
    <row r="89" spans="1:9" x14ac:dyDescent="0.2">
      <c r="I89" s="1"/>
    </row>
    <row r="90" spans="1:9" ht="15.75" x14ac:dyDescent="0.25">
      <c r="A90" s="37"/>
      <c r="B90" s="38"/>
      <c r="C90" s="39"/>
      <c r="D90" s="39"/>
      <c r="I90" s="1"/>
    </row>
    <row r="91" spans="1:9" ht="15.75" x14ac:dyDescent="0.25">
      <c r="A91" s="37"/>
      <c r="B91" s="38"/>
      <c r="C91" s="39"/>
      <c r="D91" s="39"/>
      <c r="I91" s="1"/>
    </row>
    <row r="92" spans="1:9" ht="15.75" x14ac:dyDescent="0.25">
      <c r="A92" s="37"/>
      <c r="B92" s="38"/>
      <c r="C92" s="39"/>
      <c r="D92" s="39"/>
      <c r="I92" s="1"/>
    </row>
    <row r="93" spans="1:9" ht="15.75" x14ac:dyDescent="0.25">
      <c r="A93" s="8" t="s">
        <v>28</v>
      </c>
      <c r="B93" s="8"/>
      <c r="C93" s="8"/>
      <c r="F93" s="8" t="s">
        <v>260</v>
      </c>
      <c r="G93" s="8"/>
      <c r="H93" s="8"/>
      <c r="I93" s="8"/>
    </row>
    <row r="94" spans="1:9" ht="15.75" x14ac:dyDescent="0.25">
      <c r="A94" s="40" t="s">
        <v>4</v>
      </c>
      <c r="B94" s="16"/>
      <c r="C94" s="11">
        <v>1714897</v>
      </c>
      <c r="F94" s="250" t="s">
        <v>263</v>
      </c>
      <c r="G94" s="251"/>
      <c r="H94" s="17" t="s">
        <v>35</v>
      </c>
      <c r="I94" s="17" t="s">
        <v>36</v>
      </c>
    </row>
    <row r="95" spans="1:9" ht="15.75" x14ac:dyDescent="0.25">
      <c r="A95" s="40" t="s">
        <v>29</v>
      </c>
      <c r="B95" s="16"/>
      <c r="C95" s="41">
        <v>3.85</v>
      </c>
      <c r="F95" s="130" t="s">
        <v>261</v>
      </c>
      <c r="G95" s="129"/>
      <c r="H95" s="11">
        <v>1272953</v>
      </c>
      <c r="I95" s="12">
        <f>IF(AND($C$94&gt;0,$C$94&lt;&gt;"N/D")=TRUE,H95/$C$94,0)</f>
        <v>0.74229122798628722</v>
      </c>
    </row>
    <row r="96" spans="1:9" ht="15.75" x14ac:dyDescent="0.25">
      <c r="F96" s="130" t="s">
        <v>262</v>
      </c>
      <c r="G96" s="129"/>
      <c r="H96" s="11">
        <v>1000255</v>
      </c>
      <c r="I96" s="12">
        <f t="shared" ref="I96:I109" si="3">IF(AND($C$94&gt;0,$C$94&lt;&gt;"N/D")=TRUE,H96/$C$94,0)</f>
        <v>0.58327409751139569</v>
      </c>
    </row>
    <row r="97" spans="1:9" ht="15.75" x14ac:dyDescent="0.25">
      <c r="F97" s="128" t="s">
        <v>265</v>
      </c>
      <c r="G97" s="129"/>
      <c r="H97" s="11">
        <v>552571</v>
      </c>
      <c r="I97" s="12">
        <f t="shared" si="3"/>
        <v>0.32221818569861632</v>
      </c>
    </row>
    <row r="98" spans="1:9" ht="15.75" x14ac:dyDescent="0.25">
      <c r="A98" s="8" t="s">
        <v>30</v>
      </c>
      <c r="B98" s="8"/>
      <c r="C98" s="8"/>
      <c r="F98" s="128" t="s">
        <v>266</v>
      </c>
      <c r="G98" s="129"/>
      <c r="H98" s="11">
        <v>604263</v>
      </c>
      <c r="I98" s="12">
        <f t="shared" si="3"/>
        <v>0.35236110390303327</v>
      </c>
    </row>
    <row r="99" spans="1:9" ht="15.75" x14ac:dyDescent="0.25">
      <c r="A99" s="42" t="s">
        <v>78</v>
      </c>
      <c r="B99" s="17" t="s">
        <v>35</v>
      </c>
      <c r="C99" s="17" t="s">
        <v>36</v>
      </c>
      <c r="F99" s="128" t="s">
        <v>267</v>
      </c>
      <c r="G99" s="129"/>
      <c r="H99" s="11">
        <v>146105</v>
      </c>
      <c r="I99" s="12">
        <f t="shared" si="3"/>
        <v>8.5197536645057984E-2</v>
      </c>
    </row>
    <row r="100" spans="1:9" ht="15.75" x14ac:dyDescent="0.25">
      <c r="A100" s="43" t="s">
        <v>31</v>
      </c>
      <c r="B100" s="11">
        <v>1147152</v>
      </c>
      <c r="C100" s="12">
        <f>IF(AND($C$94&gt;0,$C$94&lt;&gt;"N/D")=TRUE,B100/$C$94,0)</f>
        <v>0.66893346947367682</v>
      </c>
      <c r="F100" s="128" t="s">
        <v>268</v>
      </c>
      <c r="G100" s="129"/>
      <c r="H100" s="11">
        <v>451254</v>
      </c>
      <c r="I100" s="12">
        <f t="shared" si="3"/>
        <v>0.26313766949268674</v>
      </c>
    </row>
    <row r="101" spans="1:9" ht="15.75" x14ac:dyDescent="0.25">
      <c r="A101" s="43" t="s">
        <v>32</v>
      </c>
      <c r="B101" s="11">
        <v>166917</v>
      </c>
      <c r="C101" s="12">
        <f>IF(AND($C$94&gt;0,$C$94&lt;&gt;"N/D")=TRUE,B101/$C$94,0)</f>
        <v>9.7333542480976989E-2</v>
      </c>
      <c r="F101" s="128" t="s">
        <v>269</v>
      </c>
      <c r="G101" s="129"/>
      <c r="H101" s="11">
        <v>1206478</v>
      </c>
      <c r="I101" s="12">
        <f t="shared" si="3"/>
        <v>0.70352796698577236</v>
      </c>
    </row>
    <row r="102" spans="1:9" ht="15.75" x14ac:dyDescent="0.25">
      <c r="A102" s="43" t="s">
        <v>33</v>
      </c>
      <c r="B102" s="11">
        <v>223031</v>
      </c>
      <c r="C102" s="12">
        <f>IF(AND($C$94&gt;0,$C$94&lt;&gt;"N/D")=TRUE,B102/$C$94,0)</f>
        <v>0.13005504120655642</v>
      </c>
      <c r="F102" s="128" t="s">
        <v>270</v>
      </c>
      <c r="G102" s="129"/>
      <c r="H102" s="11">
        <v>1515838</v>
      </c>
      <c r="I102" s="12">
        <f t="shared" si="3"/>
        <v>0.88392364089505082</v>
      </c>
    </row>
    <row r="103" spans="1:9" ht="15.75" x14ac:dyDescent="0.25">
      <c r="A103" s="43" t="s">
        <v>34</v>
      </c>
      <c r="B103" s="11">
        <v>177797</v>
      </c>
      <c r="C103" s="12">
        <f>IF(AND($C$94&gt;0,$C$94&lt;&gt;"N/D")=TRUE,B103/$C$94,0)</f>
        <v>0.10367794683878974</v>
      </c>
      <c r="F103" s="128" t="s">
        <v>271</v>
      </c>
      <c r="G103" s="129"/>
      <c r="H103" s="11">
        <v>502610</v>
      </c>
      <c r="I103" s="12">
        <f t="shared" si="3"/>
        <v>0.29308465756252416</v>
      </c>
    </row>
    <row r="104" spans="1:9" ht="15.75" x14ac:dyDescent="0.25">
      <c r="F104" s="128" t="s">
        <v>272</v>
      </c>
      <c r="G104" s="129"/>
      <c r="H104" s="11">
        <v>487605</v>
      </c>
      <c r="I104" s="12">
        <f t="shared" si="3"/>
        <v>0.28433486092750759</v>
      </c>
    </row>
    <row r="105" spans="1:9" ht="15.75" x14ac:dyDescent="0.25">
      <c r="A105" s="8" t="s">
        <v>5</v>
      </c>
      <c r="B105" s="8"/>
      <c r="C105" s="8"/>
      <c r="D105" s="8"/>
      <c r="F105" s="128" t="s">
        <v>273</v>
      </c>
      <c r="G105" s="129"/>
      <c r="H105" s="11">
        <v>1442955</v>
      </c>
      <c r="I105" s="12">
        <f t="shared" si="3"/>
        <v>0.84142371232791235</v>
      </c>
    </row>
    <row r="106" spans="1:9" ht="15.75" x14ac:dyDescent="0.25">
      <c r="A106" s="40" t="s">
        <v>37</v>
      </c>
      <c r="B106" s="10"/>
      <c r="C106" s="16"/>
      <c r="D106" s="11">
        <v>1714340</v>
      </c>
      <c r="F106" s="128" t="s">
        <v>264</v>
      </c>
      <c r="G106" s="129"/>
      <c r="H106" s="11">
        <v>687884</v>
      </c>
      <c r="I106" s="12">
        <f t="shared" si="3"/>
        <v>0.40112263302110857</v>
      </c>
    </row>
    <row r="107" spans="1:9" ht="15.75" x14ac:dyDescent="0.25">
      <c r="A107" s="44" t="s">
        <v>38</v>
      </c>
      <c r="B107" s="28"/>
      <c r="C107" s="45"/>
      <c r="D107" s="126">
        <v>37547.360000000001</v>
      </c>
      <c r="F107" s="128" t="s">
        <v>274</v>
      </c>
      <c r="G107" s="129"/>
      <c r="H107" s="11">
        <v>537893</v>
      </c>
      <c r="I107" s="12">
        <f t="shared" si="3"/>
        <v>0.31365907106957441</v>
      </c>
    </row>
    <row r="108" spans="1:9" ht="15.75" x14ac:dyDescent="0.25">
      <c r="A108" s="26" t="s">
        <v>218</v>
      </c>
      <c r="B108" s="10"/>
      <c r="C108" s="16"/>
      <c r="D108" s="127">
        <v>9752.56</v>
      </c>
      <c r="F108" s="128" t="s">
        <v>275</v>
      </c>
      <c r="G108" s="129"/>
      <c r="H108" s="11">
        <v>212247</v>
      </c>
      <c r="I108" s="12">
        <f t="shared" si="3"/>
        <v>0.12376661688719498</v>
      </c>
    </row>
    <row r="109" spans="1:9" ht="15.75" x14ac:dyDescent="0.25">
      <c r="F109" s="128" t="s">
        <v>276</v>
      </c>
      <c r="G109" s="129"/>
      <c r="H109" s="11">
        <v>129006</v>
      </c>
      <c r="I109" s="12">
        <f t="shared" si="3"/>
        <v>7.5226675421322678E-2</v>
      </c>
    </row>
    <row r="110" spans="1:9" ht="15.75" x14ac:dyDescent="0.25">
      <c r="A110" s="46" t="s">
        <v>40</v>
      </c>
      <c r="B110" s="8"/>
      <c r="C110" s="8"/>
      <c r="D110" s="8"/>
      <c r="E110" s="8"/>
      <c r="I110" s="1"/>
    </row>
    <row r="111" spans="1:9" ht="31.5" x14ac:dyDescent="0.2">
      <c r="A111" s="17" t="s">
        <v>39</v>
      </c>
      <c r="B111" s="17" t="s">
        <v>35</v>
      </c>
      <c r="C111" s="17" t="s">
        <v>36</v>
      </c>
      <c r="D111" s="42" t="s">
        <v>48</v>
      </c>
      <c r="E111" s="17" t="s">
        <v>47</v>
      </c>
      <c r="I111" s="1"/>
    </row>
    <row r="112" spans="1:9" ht="15.75" x14ac:dyDescent="0.25">
      <c r="A112" s="43" t="s">
        <v>41</v>
      </c>
      <c r="B112" s="11">
        <v>315676</v>
      </c>
      <c r="C112" s="12">
        <f>IF(AND($D$106&gt;0,$D$106&lt;&gt;"N/D")=TRUE,B112/$D$106,0)</f>
        <v>0.18413850228076112</v>
      </c>
      <c r="D112" s="20"/>
      <c r="E112" s="47">
        <v>8502</v>
      </c>
      <c r="I112" s="1"/>
    </row>
    <row r="113" spans="1:9" ht="15.75" x14ac:dyDescent="0.25">
      <c r="A113" s="48" t="s">
        <v>42</v>
      </c>
      <c r="B113" s="11">
        <v>769054</v>
      </c>
      <c r="C113" s="12">
        <f t="shared" ref="C113:C118" si="4">IF(AND($D$106&gt;0,$D$106&lt;&gt;"N/D")=TRUE,B113/$D$106,0)</f>
        <v>0.44860062764679121</v>
      </c>
      <c r="D113" s="47">
        <f t="shared" ref="D113:D118" si="5">E112+0.01</f>
        <v>8502.01</v>
      </c>
      <c r="E113" s="47">
        <v>21255</v>
      </c>
      <c r="I113" s="1"/>
    </row>
    <row r="114" spans="1:9" ht="15.75" x14ac:dyDescent="0.25">
      <c r="A114" s="48" t="s">
        <v>43</v>
      </c>
      <c r="B114" s="11">
        <v>382712</v>
      </c>
      <c r="C114" s="12">
        <f t="shared" si="4"/>
        <v>0.22324159734941726</v>
      </c>
      <c r="D114" s="47">
        <f t="shared" si="5"/>
        <v>21255.01</v>
      </c>
      <c r="E114" s="47">
        <v>42510</v>
      </c>
      <c r="I114" s="1"/>
    </row>
    <row r="115" spans="1:9" ht="15.75" x14ac:dyDescent="0.25">
      <c r="A115" s="48" t="s">
        <v>44</v>
      </c>
      <c r="B115" s="11">
        <v>128568</v>
      </c>
      <c r="C115" s="12">
        <f t="shared" si="4"/>
        <v>7.4995625138537275E-2</v>
      </c>
      <c r="D115" s="47">
        <f t="shared" si="5"/>
        <v>42510.01</v>
      </c>
      <c r="E115" s="47">
        <v>85020</v>
      </c>
      <c r="I115" s="1"/>
    </row>
    <row r="116" spans="1:9" ht="15.75" x14ac:dyDescent="0.25">
      <c r="A116" s="48" t="s">
        <v>45</v>
      </c>
      <c r="B116" s="11">
        <v>83107</v>
      </c>
      <c r="C116" s="12">
        <f t="shared" si="4"/>
        <v>4.8477548210973317E-2</v>
      </c>
      <c r="D116" s="47">
        <f t="shared" si="5"/>
        <v>85020.01</v>
      </c>
      <c r="E116" s="47">
        <v>170040</v>
      </c>
      <c r="I116" s="1"/>
    </row>
    <row r="117" spans="1:9" ht="15.75" x14ac:dyDescent="0.25">
      <c r="A117" s="48" t="s">
        <v>46</v>
      </c>
      <c r="B117" s="11">
        <v>9714</v>
      </c>
      <c r="C117" s="12">
        <f t="shared" si="4"/>
        <v>5.6663205665153935E-3</v>
      </c>
      <c r="D117" s="47">
        <f t="shared" si="5"/>
        <v>170040.01</v>
      </c>
      <c r="E117" s="47">
        <v>255060</v>
      </c>
      <c r="I117" s="1"/>
    </row>
    <row r="118" spans="1:9" ht="15.75" x14ac:dyDescent="0.25">
      <c r="A118" s="43" t="s">
        <v>26</v>
      </c>
      <c r="B118" s="11">
        <v>25509</v>
      </c>
      <c r="C118" s="12">
        <f t="shared" si="4"/>
        <v>1.4879778807004446E-2</v>
      </c>
      <c r="D118" s="47">
        <f t="shared" si="5"/>
        <v>255060.01</v>
      </c>
      <c r="E118" s="20"/>
      <c r="I118" s="1"/>
    </row>
    <row r="119" spans="1:9" x14ac:dyDescent="0.2">
      <c r="I119" s="1"/>
    </row>
    <row r="120" spans="1:9" x14ac:dyDescent="0.2">
      <c r="I120" s="1"/>
    </row>
    <row r="121" spans="1:9" x14ac:dyDescent="0.2">
      <c r="I121" s="1"/>
    </row>
    <row r="122" spans="1:9" x14ac:dyDescent="0.2">
      <c r="I122" s="1"/>
    </row>
    <row r="123" spans="1:9" x14ac:dyDescent="0.2">
      <c r="I123" s="1"/>
    </row>
    <row r="124" spans="1:9" x14ac:dyDescent="0.2">
      <c r="I124" s="1"/>
    </row>
    <row r="125" spans="1:9" x14ac:dyDescent="0.2">
      <c r="I125" s="1"/>
    </row>
    <row r="126" spans="1:9" x14ac:dyDescent="0.2">
      <c r="I126" s="1"/>
    </row>
    <row r="127" spans="1:9" x14ac:dyDescent="0.2">
      <c r="I127" s="1"/>
    </row>
    <row r="128" spans="1:9" x14ac:dyDescent="0.2">
      <c r="I128" s="1"/>
    </row>
    <row r="129" spans="1:9" x14ac:dyDescent="0.2">
      <c r="I129" s="1"/>
    </row>
    <row r="130" spans="1:9" x14ac:dyDescent="0.2">
      <c r="I130" s="1"/>
    </row>
    <row r="131" spans="1:9" x14ac:dyDescent="0.2">
      <c r="I131" s="1"/>
    </row>
    <row r="132" spans="1:9" x14ac:dyDescent="0.2">
      <c r="I132" s="1"/>
    </row>
    <row r="133" spans="1:9" x14ac:dyDescent="0.2">
      <c r="I133" s="1"/>
    </row>
    <row r="134" spans="1:9" ht="15.75" x14ac:dyDescent="0.25">
      <c r="A134" s="8" t="s">
        <v>6</v>
      </c>
      <c r="B134" s="8"/>
      <c r="C134" s="8"/>
      <c r="G134" s="46" t="s">
        <v>100</v>
      </c>
      <c r="H134" s="8"/>
      <c r="I134" s="8"/>
    </row>
    <row r="135" spans="1:9" ht="15.75" x14ac:dyDescent="0.25">
      <c r="A135" s="49" t="s">
        <v>49</v>
      </c>
      <c r="B135" s="131">
        <f>B136+B137</f>
        <v>3221425</v>
      </c>
      <c r="C135" s="133">
        <f>C136+C137</f>
        <v>1</v>
      </c>
      <c r="G135" s="49" t="s">
        <v>277</v>
      </c>
      <c r="H135" s="131">
        <f>SUM(H136:H138)</f>
        <v>1973841</v>
      </c>
      <c r="I135" s="132">
        <f>SUM(I136:I138)</f>
        <v>1</v>
      </c>
    </row>
    <row r="136" spans="1:9" ht="15.75" x14ac:dyDescent="0.25">
      <c r="A136" s="50" t="s">
        <v>75</v>
      </c>
      <c r="B136" s="11">
        <v>3168346</v>
      </c>
      <c r="C136" s="24">
        <f>IF(AND($B$135&gt;0,$B$135&lt;&gt;"N/D")=TRUE,B136/$B$135,0)</f>
        <v>0.98352313029171867</v>
      </c>
      <c r="G136" s="50" t="s">
        <v>101</v>
      </c>
      <c r="H136" s="11">
        <v>922474</v>
      </c>
      <c r="I136" s="24">
        <f>IF(H135&gt;0,H136/$H$135,0)</f>
        <v>0.4673497004064664</v>
      </c>
    </row>
    <row r="137" spans="1:9" ht="15.75" x14ac:dyDescent="0.25">
      <c r="A137" s="50" t="s">
        <v>76</v>
      </c>
      <c r="B137" s="11">
        <v>53079</v>
      </c>
      <c r="C137" s="24">
        <f>IF(AND($B$135&gt;0,$B$135&lt;&gt;"N/D")=TRUE,B137/$B$135,0)</f>
        <v>1.6476869708281272E-2</v>
      </c>
      <c r="G137" s="50" t="s">
        <v>278</v>
      </c>
      <c r="H137" s="11">
        <v>631289</v>
      </c>
      <c r="I137" s="24">
        <f>IF(H136&gt;0,H137/$H$135,0)</f>
        <v>0.31982768622193986</v>
      </c>
    </row>
    <row r="138" spans="1:9" ht="15.75" x14ac:dyDescent="0.25">
      <c r="G138" s="50" t="s">
        <v>279</v>
      </c>
      <c r="H138" s="11">
        <v>420078</v>
      </c>
      <c r="I138" s="24">
        <f>IF(H137&gt;0,H138/$H$135,0)</f>
        <v>0.21282261337159375</v>
      </c>
    </row>
    <row r="139" spans="1:9" ht="15.75" x14ac:dyDescent="0.25">
      <c r="A139" s="46" t="s">
        <v>102</v>
      </c>
      <c r="B139" s="8"/>
      <c r="C139" s="8"/>
    </row>
    <row r="140" spans="1:9" ht="15.75" x14ac:dyDescent="0.25">
      <c r="A140" s="42" t="s">
        <v>79</v>
      </c>
      <c r="B140" s="17" t="s">
        <v>35</v>
      </c>
      <c r="C140" s="17" t="s">
        <v>36</v>
      </c>
      <c r="G140" s="46" t="s">
        <v>280</v>
      </c>
      <c r="H140" s="8"/>
      <c r="I140" s="8"/>
    </row>
    <row r="141" spans="1:9" ht="15.75" x14ac:dyDescent="0.25">
      <c r="A141" s="43" t="s">
        <v>50</v>
      </c>
      <c r="B141" s="11">
        <v>420010</v>
      </c>
      <c r="C141" s="24">
        <f t="shared" ref="C141:C146" si="6">IF(AND($B$136&gt;0,$B$136&lt;&gt;"N/D")=TRUE,B141/$B$136,0)</f>
        <v>0.13256443582866265</v>
      </c>
      <c r="G141" s="26" t="s">
        <v>281</v>
      </c>
      <c r="H141" s="119">
        <v>1895337</v>
      </c>
      <c r="I141" s="114">
        <f t="shared" ref="I141:I148" si="7">IF($B$58&gt;0,H141/$B$58,0)</f>
        <v>0.28724504147111207</v>
      </c>
    </row>
    <row r="142" spans="1:9" ht="15.75" x14ac:dyDescent="0.25">
      <c r="A142" s="43" t="s">
        <v>51</v>
      </c>
      <c r="B142" s="11">
        <v>1718179</v>
      </c>
      <c r="C142" s="24">
        <f t="shared" si="6"/>
        <v>0.54229525436931447</v>
      </c>
      <c r="G142" s="116" t="s">
        <v>282</v>
      </c>
      <c r="H142" s="118">
        <f>SUM(H143:H148)</f>
        <v>4702991</v>
      </c>
      <c r="I142" s="121">
        <f t="shared" si="7"/>
        <v>0.71275495852888793</v>
      </c>
    </row>
    <row r="143" spans="1:9" ht="15.75" x14ac:dyDescent="0.25">
      <c r="A143" s="43" t="s">
        <v>52</v>
      </c>
      <c r="B143" s="11">
        <v>330868</v>
      </c>
      <c r="C143" s="24">
        <f t="shared" si="6"/>
        <v>0.10442925109820708</v>
      </c>
      <c r="G143" s="26" t="s">
        <v>288</v>
      </c>
      <c r="H143" s="119">
        <v>130598</v>
      </c>
      <c r="I143" s="114">
        <f t="shared" si="7"/>
        <v>1.9792589880345445E-2</v>
      </c>
    </row>
    <row r="144" spans="1:9" ht="15.75" x14ac:dyDescent="0.25">
      <c r="A144" s="43" t="s">
        <v>53</v>
      </c>
      <c r="B144" s="11">
        <v>699289</v>
      </c>
      <c r="C144" s="24">
        <f t="shared" si="6"/>
        <v>0.2207110587038158</v>
      </c>
      <c r="G144" s="26" t="s">
        <v>283</v>
      </c>
      <c r="H144" s="119">
        <v>1437814</v>
      </c>
      <c r="I144" s="114">
        <f t="shared" si="7"/>
        <v>0.21790580886551866</v>
      </c>
    </row>
    <row r="145" spans="1:9" ht="15.75" x14ac:dyDescent="0.25">
      <c r="A145" s="25" t="s">
        <v>14</v>
      </c>
      <c r="B145" s="31">
        <v>1864443</v>
      </c>
      <c r="C145" s="32">
        <f t="shared" si="6"/>
        <v>0.58845940437060851</v>
      </c>
      <c r="D145" s="52"/>
      <c r="G145" s="26" t="s">
        <v>284</v>
      </c>
      <c r="H145" s="119">
        <v>314693</v>
      </c>
      <c r="I145" s="114">
        <f t="shared" si="7"/>
        <v>4.7692839761830572E-2</v>
      </c>
    </row>
    <row r="146" spans="1:9" ht="15.75" x14ac:dyDescent="0.25">
      <c r="A146" s="25" t="s">
        <v>15</v>
      </c>
      <c r="B146" s="31">
        <v>1303903</v>
      </c>
      <c r="C146" s="32">
        <f t="shared" si="6"/>
        <v>0.41154059562939149</v>
      </c>
      <c r="G146" s="26" t="s">
        <v>285</v>
      </c>
      <c r="H146" s="119">
        <v>34689</v>
      </c>
      <c r="I146" s="114">
        <f t="shared" si="7"/>
        <v>5.2572409252768281E-3</v>
      </c>
    </row>
    <row r="147" spans="1:9" x14ac:dyDescent="0.2">
      <c r="G147" s="26" t="s">
        <v>286</v>
      </c>
      <c r="H147" s="119">
        <v>2730130</v>
      </c>
      <c r="I147" s="114">
        <f t="shared" si="7"/>
        <v>0.4137608800290013</v>
      </c>
    </row>
    <row r="148" spans="1:9" x14ac:dyDescent="0.2">
      <c r="G148" s="26" t="s">
        <v>287</v>
      </c>
      <c r="H148" s="119">
        <v>55067</v>
      </c>
      <c r="I148" s="114">
        <f t="shared" si="7"/>
        <v>8.3455990669151336E-3</v>
      </c>
    </row>
    <row r="149" spans="1:9" x14ac:dyDescent="0.2">
      <c r="I149" s="1"/>
    </row>
    <row r="150" spans="1:9" x14ac:dyDescent="0.2">
      <c r="I150" s="1"/>
    </row>
    <row r="151" spans="1:9" x14ac:dyDescent="0.2">
      <c r="I151" s="1"/>
    </row>
    <row r="152" spans="1:9" x14ac:dyDescent="0.2">
      <c r="I152" s="1"/>
    </row>
    <row r="153" spans="1:9" x14ac:dyDescent="0.2">
      <c r="I153" s="1"/>
    </row>
    <row r="154" spans="1:9" x14ac:dyDescent="0.2">
      <c r="I154" s="1"/>
    </row>
    <row r="155" spans="1:9" x14ac:dyDescent="0.2">
      <c r="I155" s="1"/>
    </row>
    <row r="156" spans="1:9" x14ac:dyDescent="0.2">
      <c r="I156" s="1"/>
    </row>
    <row r="157" spans="1:9" x14ac:dyDescent="0.2">
      <c r="I157" s="1"/>
    </row>
    <row r="158" spans="1:9" x14ac:dyDescent="0.2">
      <c r="I158" s="1"/>
    </row>
    <row r="159" spans="1:9" x14ac:dyDescent="0.2">
      <c r="I159" s="1"/>
    </row>
    <row r="160" spans="1:9" ht="15.75" x14ac:dyDescent="0.25">
      <c r="A160" s="46" t="s">
        <v>80</v>
      </c>
      <c r="B160" s="8"/>
      <c r="C160" s="8"/>
      <c r="D160" s="8"/>
      <c r="E160" s="8"/>
      <c r="I160" s="1"/>
    </row>
    <row r="161" spans="1:9" ht="15.75" x14ac:dyDescent="0.25">
      <c r="A161" s="53" t="s">
        <v>60</v>
      </c>
      <c r="B161" s="10"/>
      <c r="C161" s="16"/>
      <c r="D161" s="54" t="s">
        <v>61</v>
      </c>
      <c r="E161" s="54" t="s">
        <v>62</v>
      </c>
      <c r="I161" s="1"/>
    </row>
    <row r="162" spans="1:9" ht="15.75" x14ac:dyDescent="0.2">
      <c r="A162" s="51" t="s">
        <v>54</v>
      </c>
      <c r="B162" s="10"/>
      <c r="C162" s="16"/>
      <c r="D162" s="55">
        <v>9033.89</v>
      </c>
      <c r="E162" s="24">
        <f>IF(AND($D$107&gt;0,$D$107&lt;&gt;"N/D")=TRUE,D162/$D$107,0)</f>
        <v>0.24059987173532305</v>
      </c>
    </row>
    <row r="163" spans="1:9" ht="15.75" x14ac:dyDescent="0.2">
      <c r="A163" s="56" t="s">
        <v>55</v>
      </c>
      <c r="B163" s="28"/>
      <c r="C163" s="45"/>
      <c r="D163" s="57">
        <v>1869.86</v>
      </c>
      <c r="E163" s="23">
        <f t="shared" ref="E163:E173" si="8">IF(AND($D$107&gt;0,$D$107&lt;&gt;"N/D")=TRUE,D163/$D$107,0)</f>
        <v>4.9800039203821519E-2</v>
      </c>
    </row>
    <row r="164" spans="1:9" ht="15.75" x14ac:dyDescent="0.2">
      <c r="A164" s="51" t="s">
        <v>56</v>
      </c>
      <c r="B164" s="10"/>
      <c r="C164" s="16"/>
      <c r="D164" s="55">
        <v>3214.05</v>
      </c>
      <c r="E164" s="24">
        <f t="shared" si="8"/>
        <v>8.559989304174781E-2</v>
      </c>
    </row>
    <row r="165" spans="1:9" ht="15.75" x14ac:dyDescent="0.2">
      <c r="A165" s="56" t="s">
        <v>57</v>
      </c>
      <c r="B165" s="28"/>
      <c r="C165" s="45"/>
      <c r="D165" s="57">
        <v>1794.76</v>
      </c>
      <c r="E165" s="23">
        <f t="shared" si="8"/>
        <v>4.779989858141824E-2</v>
      </c>
    </row>
    <row r="166" spans="1:9" ht="15.75" x14ac:dyDescent="0.2">
      <c r="A166" s="51" t="s">
        <v>58</v>
      </c>
      <c r="B166" s="10"/>
      <c r="C166" s="16"/>
      <c r="D166" s="55">
        <v>844.82</v>
      </c>
      <c r="E166" s="24">
        <f t="shared" si="8"/>
        <v>2.2500117185336066E-2</v>
      </c>
    </row>
    <row r="167" spans="1:9" ht="15.75" x14ac:dyDescent="0.2">
      <c r="A167" s="56" t="s">
        <v>59</v>
      </c>
      <c r="B167" s="28"/>
      <c r="C167" s="45"/>
      <c r="D167" s="57">
        <v>3796.04</v>
      </c>
      <c r="E167" s="23">
        <f t="shared" si="8"/>
        <v>0.10110005070929087</v>
      </c>
    </row>
    <row r="168" spans="1:9" ht="15.75" x14ac:dyDescent="0.2">
      <c r="A168" s="51" t="s">
        <v>63</v>
      </c>
      <c r="B168" s="10"/>
      <c r="C168" s="16"/>
      <c r="D168" s="55">
        <v>3011.3</v>
      </c>
      <c r="E168" s="24">
        <f t="shared" si="8"/>
        <v>8.0200046021877441E-2</v>
      </c>
    </row>
    <row r="169" spans="1:9" ht="15.75" x14ac:dyDescent="0.2">
      <c r="A169" s="56" t="s">
        <v>64</v>
      </c>
      <c r="B169" s="28"/>
      <c r="C169" s="45"/>
      <c r="D169" s="57">
        <v>1806.03</v>
      </c>
      <c r="E169" s="23">
        <f t="shared" si="8"/>
        <v>4.8100052839933349E-2</v>
      </c>
    </row>
    <row r="170" spans="1:9" ht="15.75" x14ac:dyDescent="0.2">
      <c r="A170" s="51" t="s">
        <v>65</v>
      </c>
      <c r="B170" s="10"/>
      <c r="C170" s="16"/>
      <c r="D170" s="55">
        <v>2042.58</v>
      </c>
      <c r="E170" s="24">
        <f t="shared" si="8"/>
        <v>5.4400096305039822E-2</v>
      </c>
    </row>
    <row r="171" spans="1:9" ht="15.75" x14ac:dyDescent="0.2">
      <c r="A171" s="56" t="s">
        <v>66</v>
      </c>
      <c r="B171" s="28"/>
      <c r="C171" s="45"/>
      <c r="D171" s="57">
        <v>946.19</v>
      </c>
      <c r="E171" s="23">
        <f t="shared" si="8"/>
        <v>2.5199907530116632E-2</v>
      </c>
    </row>
    <row r="172" spans="1:9" ht="15.75" x14ac:dyDescent="0.2">
      <c r="A172" s="51" t="s">
        <v>67</v>
      </c>
      <c r="B172" s="10"/>
      <c r="C172" s="16"/>
      <c r="D172" s="55">
        <v>334.17</v>
      </c>
      <c r="E172" s="24">
        <f t="shared" si="8"/>
        <v>8.8999599439214903E-3</v>
      </c>
    </row>
    <row r="173" spans="1:9" ht="15.75" x14ac:dyDescent="0.2">
      <c r="A173" s="56" t="s">
        <v>68</v>
      </c>
      <c r="B173" s="28"/>
      <c r="C173" s="45"/>
      <c r="D173" s="57">
        <v>8853.67</v>
      </c>
      <c r="E173" s="23">
        <f t="shared" si="8"/>
        <v>0.23580006690217367</v>
      </c>
    </row>
    <row r="175" spans="1:9" ht="15.75" x14ac:dyDescent="0.25">
      <c r="A175" s="46" t="s">
        <v>238</v>
      </c>
      <c r="B175" s="8"/>
      <c r="C175" s="8"/>
      <c r="D175" s="8"/>
      <c r="E175" s="8"/>
      <c r="F175" s="8"/>
      <c r="G175" s="8"/>
      <c r="H175" s="8"/>
    </row>
    <row r="176" spans="1:9" ht="47.25" x14ac:dyDescent="0.2">
      <c r="A176" s="242" t="s">
        <v>198</v>
      </c>
      <c r="B176" s="243"/>
      <c r="C176" s="244"/>
      <c r="D176" s="17" t="s">
        <v>98</v>
      </c>
      <c r="E176" s="42" t="s">
        <v>219</v>
      </c>
      <c r="F176" s="42" t="s">
        <v>99</v>
      </c>
      <c r="G176" s="42" t="s">
        <v>220</v>
      </c>
      <c r="H176" s="42" t="s">
        <v>209</v>
      </c>
    </row>
    <row r="177" spans="1:8" ht="15.75" x14ac:dyDescent="0.2">
      <c r="A177" s="245" t="s">
        <v>74</v>
      </c>
      <c r="B177" s="246"/>
      <c r="C177" s="247"/>
      <c r="D177" s="78">
        <v>289508</v>
      </c>
      <c r="E177" s="78">
        <v>328818</v>
      </c>
      <c r="F177" s="79">
        <v>6293</v>
      </c>
      <c r="G177" s="79">
        <v>2216561.41</v>
      </c>
      <c r="H177" s="80">
        <v>1.0810999999999999</v>
      </c>
    </row>
    <row r="178" spans="1:8" x14ac:dyDescent="0.2">
      <c r="A178" s="214" t="s">
        <v>195</v>
      </c>
      <c r="B178" s="215"/>
      <c r="C178" s="216"/>
      <c r="D178" s="58">
        <v>369</v>
      </c>
      <c r="E178" s="58">
        <v>167</v>
      </c>
      <c r="F178" s="59">
        <v>2673</v>
      </c>
      <c r="G178" s="59">
        <v>941247.22</v>
      </c>
      <c r="H178" s="76">
        <v>0.47789999999999999</v>
      </c>
    </row>
    <row r="179" spans="1:8" ht="15" customHeight="1" x14ac:dyDescent="0.2">
      <c r="A179" s="225" t="s">
        <v>196</v>
      </c>
      <c r="B179" s="226"/>
      <c r="C179" s="227"/>
      <c r="D179" s="60">
        <v>592</v>
      </c>
      <c r="E179" s="60">
        <v>597</v>
      </c>
      <c r="F179" s="61">
        <v>3459</v>
      </c>
      <c r="G179" s="61">
        <v>3042798.08</v>
      </c>
      <c r="H179" s="77">
        <v>8.9399999999999993E-2</v>
      </c>
    </row>
    <row r="180" spans="1:8" ht="15" customHeight="1" x14ac:dyDescent="0.2">
      <c r="A180" s="214" t="s">
        <v>197</v>
      </c>
      <c r="B180" s="215"/>
      <c r="C180" s="216"/>
      <c r="D180" s="58">
        <v>42</v>
      </c>
      <c r="E180" s="58">
        <v>3264</v>
      </c>
      <c r="F180" s="59">
        <v>21471</v>
      </c>
      <c r="G180" s="59">
        <v>640824241.88999999</v>
      </c>
      <c r="H180" s="76">
        <v>0.39429999999999998</v>
      </c>
    </row>
    <row r="181" spans="1:8" ht="15" customHeight="1" x14ac:dyDescent="0.2">
      <c r="A181" s="225" t="s">
        <v>93</v>
      </c>
      <c r="B181" s="226"/>
      <c r="C181" s="227"/>
      <c r="D181" s="60">
        <v>46584</v>
      </c>
      <c r="E181" s="60">
        <v>96712</v>
      </c>
      <c r="F181" s="61">
        <v>9238</v>
      </c>
      <c r="G181" s="61">
        <v>8966008.5199999996</v>
      </c>
      <c r="H181" s="77">
        <v>0.93799999999999994</v>
      </c>
    </row>
    <row r="182" spans="1:8" ht="15" customHeight="1" x14ac:dyDescent="0.2">
      <c r="A182" s="214" t="s">
        <v>92</v>
      </c>
      <c r="B182" s="215"/>
      <c r="C182" s="216"/>
      <c r="D182" s="58">
        <v>675</v>
      </c>
      <c r="E182" s="58">
        <v>8920</v>
      </c>
      <c r="F182" s="59">
        <v>4993</v>
      </c>
      <c r="G182" s="59">
        <v>9083211</v>
      </c>
      <c r="H182" s="76">
        <v>0.17349999999999999</v>
      </c>
    </row>
    <row r="183" spans="1:8" ht="15" customHeight="1" x14ac:dyDescent="0.2">
      <c r="A183" s="225" t="s">
        <v>94</v>
      </c>
      <c r="B183" s="226"/>
      <c r="C183" s="227"/>
      <c r="D183" s="60">
        <v>8967</v>
      </c>
      <c r="E183" s="60">
        <v>25550</v>
      </c>
      <c r="F183" s="61">
        <v>7385</v>
      </c>
      <c r="G183" s="61">
        <v>2688796.37</v>
      </c>
      <c r="H183" s="77">
        <v>0.66600000000000004</v>
      </c>
    </row>
    <row r="184" spans="1:8" ht="15" customHeight="1" x14ac:dyDescent="0.2">
      <c r="A184" s="214" t="s">
        <v>95</v>
      </c>
      <c r="B184" s="215"/>
      <c r="C184" s="216"/>
      <c r="D184" s="58">
        <v>131163</v>
      </c>
      <c r="E184" s="58">
        <v>52063</v>
      </c>
      <c r="F184" s="59">
        <v>3208</v>
      </c>
      <c r="G184" s="59">
        <v>331933.32</v>
      </c>
      <c r="H184" s="76">
        <v>1.5461</v>
      </c>
    </row>
    <row r="185" spans="1:8" ht="15" customHeight="1" x14ac:dyDescent="0.2">
      <c r="A185" s="225" t="s">
        <v>199</v>
      </c>
      <c r="B185" s="226"/>
      <c r="C185" s="227"/>
      <c r="D185" s="60">
        <v>32404</v>
      </c>
      <c r="E185" s="60">
        <v>27236</v>
      </c>
      <c r="F185" s="61">
        <v>2251</v>
      </c>
      <c r="G185" s="61">
        <v>383570.87</v>
      </c>
      <c r="H185" s="77">
        <v>1.9711000000000001</v>
      </c>
    </row>
    <row r="186" spans="1:8" ht="15" customHeight="1" x14ac:dyDescent="0.2">
      <c r="A186" s="214" t="s">
        <v>200</v>
      </c>
      <c r="B186" s="215"/>
      <c r="C186" s="216"/>
      <c r="D186" s="58">
        <v>6370</v>
      </c>
      <c r="E186" s="58">
        <v>33135</v>
      </c>
      <c r="F186" s="59">
        <v>8711</v>
      </c>
      <c r="G186" s="59">
        <v>1845182.11</v>
      </c>
      <c r="H186" s="76">
        <v>0.90049999999999997</v>
      </c>
    </row>
    <row r="187" spans="1:8" ht="15" customHeight="1" x14ac:dyDescent="0.2">
      <c r="A187" s="225" t="s">
        <v>96</v>
      </c>
      <c r="B187" s="226"/>
      <c r="C187" s="227"/>
      <c r="D187" s="60">
        <v>0</v>
      </c>
      <c r="E187" s="60">
        <v>0</v>
      </c>
      <c r="F187" s="61">
        <v>0</v>
      </c>
      <c r="G187" s="61">
        <v>0</v>
      </c>
      <c r="H187" s="77">
        <v>-1</v>
      </c>
    </row>
    <row r="188" spans="1:8" ht="15" customHeight="1" x14ac:dyDescent="0.2">
      <c r="A188" s="214" t="s">
        <v>201</v>
      </c>
      <c r="B188" s="215"/>
      <c r="C188" s="216"/>
      <c r="D188" s="58">
        <v>3077</v>
      </c>
      <c r="E188" s="58">
        <v>24475</v>
      </c>
      <c r="F188" s="59">
        <v>3860</v>
      </c>
      <c r="G188" s="59">
        <v>2753566.11</v>
      </c>
      <c r="H188" s="76">
        <v>3.1086</v>
      </c>
    </row>
    <row r="189" spans="1:8" ht="15" customHeight="1" x14ac:dyDescent="0.2">
      <c r="A189" s="225" t="s">
        <v>202</v>
      </c>
      <c r="B189" s="226"/>
      <c r="C189" s="227"/>
      <c r="D189" s="60">
        <v>3413</v>
      </c>
      <c r="E189" s="60">
        <v>4562</v>
      </c>
      <c r="F189" s="61">
        <v>7917</v>
      </c>
      <c r="G189" s="61">
        <v>1004137.06</v>
      </c>
      <c r="H189" s="77">
        <v>0.74260000000000004</v>
      </c>
    </row>
    <row r="190" spans="1:8" ht="15" customHeight="1" x14ac:dyDescent="0.2">
      <c r="A190" s="214" t="s">
        <v>203</v>
      </c>
      <c r="B190" s="215"/>
      <c r="C190" s="216"/>
      <c r="D190" s="58">
        <v>1134</v>
      </c>
      <c r="E190" s="58">
        <v>3622</v>
      </c>
      <c r="F190" s="59">
        <v>4484</v>
      </c>
      <c r="G190" s="59">
        <v>4617491.3899999997</v>
      </c>
      <c r="H190" s="76">
        <v>1.5615000000000001</v>
      </c>
    </row>
    <row r="191" spans="1:8" ht="15" customHeight="1" x14ac:dyDescent="0.2">
      <c r="A191" s="225" t="s">
        <v>204</v>
      </c>
      <c r="B191" s="226"/>
      <c r="C191" s="227"/>
      <c r="D191" s="60">
        <v>350</v>
      </c>
      <c r="E191" s="60">
        <v>4234</v>
      </c>
      <c r="F191" s="61">
        <v>6222</v>
      </c>
      <c r="G191" s="61">
        <v>61467282.659999996</v>
      </c>
      <c r="H191" s="77">
        <v>1.8169999999999999</v>
      </c>
    </row>
    <row r="192" spans="1:8" ht="15" customHeight="1" x14ac:dyDescent="0.2">
      <c r="A192" s="214" t="s">
        <v>205</v>
      </c>
      <c r="B192" s="215"/>
      <c r="C192" s="216"/>
      <c r="D192" s="58">
        <v>3680</v>
      </c>
      <c r="E192" s="58">
        <v>5333</v>
      </c>
      <c r="F192" s="59">
        <v>2993</v>
      </c>
      <c r="G192" s="59">
        <v>7005011.9699999997</v>
      </c>
      <c r="H192" s="76">
        <v>0.73540000000000005</v>
      </c>
    </row>
    <row r="193" spans="1:9" ht="15" customHeight="1" x14ac:dyDescent="0.2">
      <c r="A193" s="225" t="s">
        <v>206</v>
      </c>
      <c r="B193" s="226"/>
      <c r="C193" s="227"/>
      <c r="D193" s="60">
        <v>4271</v>
      </c>
      <c r="E193" s="60">
        <v>9269</v>
      </c>
      <c r="F193" s="61">
        <v>4215</v>
      </c>
      <c r="G193" s="61">
        <v>1207944.67</v>
      </c>
      <c r="H193" s="77">
        <v>1.3120000000000001</v>
      </c>
    </row>
    <row r="194" spans="1:9" ht="15" customHeight="1" x14ac:dyDescent="0.2">
      <c r="A194" s="214" t="s">
        <v>207</v>
      </c>
      <c r="B194" s="215"/>
      <c r="C194" s="216"/>
      <c r="D194" s="58">
        <v>9532</v>
      </c>
      <c r="E194" s="58">
        <v>8025</v>
      </c>
      <c r="F194" s="59">
        <v>3141</v>
      </c>
      <c r="G194" s="59">
        <v>401667.06</v>
      </c>
      <c r="H194" s="76">
        <v>6.5708000000000002</v>
      </c>
    </row>
    <row r="195" spans="1:9" ht="15" customHeight="1" x14ac:dyDescent="0.2">
      <c r="A195" s="225" t="s">
        <v>208</v>
      </c>
      <c r="B195" s="226"/>
      <c r="C195" s="227"/>
      <c r="D195" s="60">
        <v>776</v>
      </c>
      <c r="E195" s="60">
        <v>11395</v>
      </c>
      <c r="F195" s="61">
        <v>5994</v>
      </c>
      <c r="G195" s="61">
        <v>23755314.620000001</v>
      </c>
      <c r="H195" s="77">
        <v>0.2099</v>
      </c>
    </row>
    <row r="196" spans="1:9" ht="15" customHeight="1" x14ac:dyDescent="0.2">
      <c r="A196" s="214" t="s">
        <v>97</v>
      </c>
      <c r="B196" s="215"/>
      <c r="C196" s="216"/>
      <c r="D196" s="58">
        <v>36109</v>
      </c>
      <c r="E196" s="58">
        <v>10259</v>
      </c>
      <c r="F196" s="59">
        <v>3045</v>
      </c>
      <c r="G196" s="59">
        <v>143022.88</v>
      </c>
      <c r="H196" s="76">
        <v>0.69369999999999998</v>
      </c>
    </row>
    <row r="197" spans="1:9" ht="15" customHeight="1" x14ac:dyDescent="0.2">
      <c r="A197" s="134"/>
      <c r="B197" s="134"/>
      <c r="C197" s="134"/>
      <c r="D197" s="135"/>
      <c r="E197" s="135"/>
      <c r="F197" s="136"/>
      <c r="G197" s="136"/>
      <c r="H197" s="137"/>
    </row>
    <row r="198" spans="1:9" ht="15" customHeight="1" x14ac:dyDescent="0.2">
      <c r="A198" s="134"/>
      <c r="B198" s="134"/>
      <c r="C198" s="134"/>
      <c r="D198" s="135"/>
      <c r="E198" s="135"/>
      <c r="F198" s="136"/>
      <c r="G198" s="136"/>
      <c r="H198" s="137"/>
    </row>
    <row r="199" spans="1:9" ht="15" customHeight="1" x14ac:dyDescent="0.2">
      <c r="A199" s="134"/>
      <c r="B199" s="134"/>
      <c r="C199" s="134"/>
      <c r="D199" s="135"/>
      <c r="E199" s="135"/>
      <c r="F199" s="136"/>
    </row>
    <row r="200" spans="1:9" ht="15" customHeight="1" x14ac:dyDescent="0.25">
      <c r="A200" s="46" t="s">
        <v>374</v>
      </c>
      <c r="B200" s="8"/>
      <c r="C200" s="8"/>
      <c r="D200" s="8"/>
      <c r="G200" s="217" t="s">
        <v>505</v>
      </c>
      <c r="H200" s="218"/>
      <c r="I200" s="218"/>
    </row>
    <row r="201" spans="1:9" ht="15" customHeight="1" x14ac:dyDescent="0.2">
      <c r="A201" s="134"/>
      <c r="B201" s="134"/>
      <c r="C201" s="134"/>
      <c r="D201" s="135"/>
      <c r="E201" s="135"/>
      <c r="F201" s="136"/>
      <c r="G201" s="136"/>
      <c r="H201" s="137"/>
    </row>
    <row r="202" spans="1:9" ht="15" customHeight="1" x14ac:dyDescent="0.2">
      <c r="A202" s="235" t="s">
        <v>375</v>
      </c>
      <c r="B202" s="229"/>
      <c r="C202" s="229"/>
      <c r="D202" s="228" t="s">
        <v>376</v>
      </c>
      <c r="E202" s="228" t="s">
        <v>377</v>
      </c>
      <c r="F202" s="228" t="s">
        <v>378</v>
      </c>
      <c r="G202" s="228" t="s">
        <v>379</v>
      </c>
      <c r="H202" s="228" t="s">
        <v>380</v>
      </c>
      <c r="I202" s="228" t="s">
        <v>381</v>
      </c>
    </row>
    <row r="203" spans="1:9" ht="15" customHeight="1" x14ac:dyDescent="0.2">
      <c r="A203" s="229"/>
      <c r="B203" s="229"/>
      <c r="C203" s="229"/>
      <c r="D203" s="229"/>
      <c r="E203" s="229"/>
      <c r="F203" s="229"/>
      <c r="G203" s="229"/>
      <c r="H203" s="229"/>
      <c r="I203" s="229"/>
    </row>
    <row r="204" spans="1:9" ht="15" customHeight="1" x14ac:dyDescent="0.2">
      <c r="A204" s="229"/>
      <c r="B204" s="229"/>
      <c r="C204" s="229"/>
      <c r="D204" s="229"/>
      <c r="E204" s="229"/>
      <c r="F204" s="229"/>
      <c r="G204" s="229"/>
      <c r="H204" s="229"/>
      <c r="I204" s="229"/>
    </row>
    <row r="205" spans="1:9" ht="15" customHeight="1" x14ac:dyDescent="0.2">
      <c r="A205" s="212" t="s">
        <v>382</v>
      </c>
      <c r="B205" s="213"/>
      <c r="C205" s="213"/>
      <c r="D205" s="182">
        <v>12356.54</v>
      </c>
      <c r="E205" s="182">
        <v>12492.79</v>
      </c>
      <c r="F205" s="182">
        <v>13185.89</v>
      </c>
      <c r="G205" s="182">
        <v>13364.16</v>
      </c>
      <c r="H205" s="182">
        <v>11010.46</v>
      </c>
      <c r="I205" s="182">
        <v>11096.55</v>
      </c>
    </row>
    <row r="206" spans="1:9" ht="15" customHeight="1" x14ac:dyDescent="0.2">
      <c r="A206" s="214" t="s">
        <v>383</v>
      </c>
      <c r="B206" s="215"/>
      <c r="C206" s="216"/>
      <c r="D206" s="183">
        <v>7813.04</v>
      </c>
      <c r="E206" s="183">
        <v>8855.3700000000008</v>
      </c>
      <c r="F206" s="183">
        <v>8060.05</v>
      </c>
      <c r="G206" s="183">
        <v>8827.17</v>
      </c>
      <c r="H206" s="183">
        <v>7111.43</v>
      </c>
      <c r="I206" s="183">
        <v>8962.3799999999992</v>
      </c>
    </row>
    <row r="207" spans="1:9" ht="15" customHeight="1" x14ac:dyDescent="0.2">
      <c r="A207" s="225" t="s">
        <v>384</v>
      </c>
      <c r="B207" s="226"/>
      <c r="C207" s="227"/>
      <c r="D207" s="184">
        <v>16623.25</v>
      </c>
      <c r="E207" s="184">
        <v>16623.25</v>
      </c>
      <c r="F207" s="184">
        <v>16797.650000000001</v>
      </c>
      <c r="G207" s="184">
        <v>16797.650000000001</v>
      </c>
      <c r="H207" s="184">
        <v>15386.28</v>
      </c>
      <c r="I207" s="184">
        <v>15386.28</v>
      </c>
    </row>
    <row r="208" spans="1:9" ht="15" customHeight="1" x14ac:dyDescent="0.2">
      <c r="A208" s="214" t="s">
        <v>385</v>
      </c>
      <c r="B208" s="215"/>
      <c r="C208" s="216"/>
      <c r="D208" s="183">
        <v>14485.05</v>
      </c>
      <c r="E208" s="183">
        <v>14488.73</v>
      </c>
      <c r="F208" s="183">
        <v>16166.93</v>
      </c>
      <c r="G208" s="183">
        <v>16172.52</v>
      </c>
      <c r="H208" s="183">
        <v>11075.02</v>
      </c>
      <c r="I208" s="183">
        <v>11076.25</v>
      </c>
    </row>
    <row r="209" spans="1:9" ht="15" customHeight="1" x14ac:dyDescent="0.2">
      <c r="A209" s="225" t="s">
        <v>386</v>
      </c>
      <c r="B209" s="226"/>
      <c r="C209" s="227"/>
      <c r="D209" s="184">
        <v>8706.81</v>
      </c>
      <c r="E209" s="184">
        <v>8707.27</v>
      </c>
      <c r="F209" s="184">
        <v>8754.2199999999993</v>
      </c>
      <c r="G209" s="184">
        <v>8754.5400000000009</v>
      </c>
      <c r="H209" s="184">
        <v>8516.06</v>
      </c>
      <c r="I209" s="184">
        <v>8517</v>
      </c>
    </row>
    <row r="210" spans="1:9" ht="15" customHeight="1" x14ac:dyDescent="0.2">
      <c r="A210" s="214" t="s">
        <v>387</v>
      </c>
      <c r="B210" s="215"/>
      <c r="C210" s="216"/>
      <c r="D210" s="183">
        <v>25253.9</v>
      </c>
      <c r="E210" s="183">
        <v>25253.9</v>
      </c>
      <c r="F210" s="183">
        <v>24905.68</v>
      </c>
      <c r="G210" s="183">
        <v>24905.68</v>
      </c>
      <c r="H210" s="183">
        <v>26227.47</v>
      </c>
      <c r="I210" s="183">
        <v>26227.47</v>
      </c>
    </row>
    <row r="211" spans="1:9" ht="15" customHeight="1" x14ac:dyDescent="0.2">
      <c r="A211" s="225" t="s">
        <v>388</v>
      </c>
      <c r="B211" s="226"/>
      <c r="C211" s="227"/>
      <c r="D211" s="184">
        <v>10431.02</v>
      </c>
      <c r="E211" s="184">
        <v>10431.02</v>
      </c>
      <c r="F211" s="184">
        <v>11156.39</v>
      </c>
      <c r="G211" s="184">
        <v>11156.39</v>
      </c>
      <c r="H211" s="184">
        <v>9414.09</v>
      </c>
      <c r="I211" s="184">
        <v>9414.09</v>
      </c>
    </row>
    <row r="212" spans="1:9" ht="15" customHeight="1" x14ac:dyDescent="0.2">
      <c r="A212" s="214" t="s">
        <v>389</v>
      </c>
      <c r="B212" s="215"/>
      <c r="C212" s="216"/>
      <c r="D212" s="183">
        <v>12342.4</v>
      </c>
      <c r="E212" s="183">
        <v>12342.4</v>
      </c>
      <c r="F212" s="183">
        <v>12734.27</v>
      </c>
      <c r="G212" s="183">
        <v>12734.27</v>
      </c>
      <c r="H212" s="183">
        <v>11138.4</v>
      </c>
      <c r="I212" s="183">
        <v>11138.4</v>
      </c>
    </row>
    <row r="213" spans="1:9" ht="15" customHeight="1" x14ac:dyDescent="0.2">
      <c r="A213" s="225" t="s">
        <v>390</v>
      </c>
      <c r="B213" s="226"/>
      <c r="C213" s="227"/>
      <c r="D213" s="184">
        <v>10789.04</v>
      </c>
      <c r="E213" s="184">
        <v>10789.52</v>
      </c>
      <c r="F213" s="184">
        <v>11334.41</v>
      </c>
      <c r="G213" s="184">
        <v>11334.41</v>
      </c>
      <c r="H213" s="184">
        <v>10142.450000000001</v>
      </c>
      <c r="I213" s="184">
        <v>10143.36</v>
      </c>
    </row>
    <row r="214" spans="1:9" ht="15" customHeight="1" x14ac:dyDescent="0.2">
      <c r="A214" s="214" t="s">
        <v>391</v>
      </c>
      <c r="B214" s="215"/>
      <c r="C214" s="216"/>
      <c r="D214" s="183">
        <v>16271.51</v>
      </c>
      <c r="E214" s="183">
        <v>16271.67</v>
      </c>
      <c r="F214" s="183">
        <v>17610.89</v>
      </c>
      <c r="G214" s="183">
        <v>17610.89</v>
      </c>
      <c r="H214" s="183">
        <v>15408</v>
      </c>
      <c r="I214" s="183">
        <v>15408.25</v>
      </c>
    </row>
    <row r="215" spans="1:9" ht="15" customHeight="1" x14ac:dyDescent="0.2">
      <c r="A215" s="134"/>
      <c r="B215" s="134"/>
      <c r="C215" s="134"/>
      <c r="D215" s="135"/>
      <c r="E215" s="135"/>
      <c r="F215" s="136"/>
      <c r="G215" s="136"/>
      <c r="H215" s="137"/>
    </row>
    <row r="216" spans="1:9" ht="15" customHeight="1" x14ac:dyDescent="0.25">
      <c r="A216" s="46" t="s">
        <v>392</v>
      </c>
      <c r="B216" s="8"/>
      <c r="C216" s="8"/>
      <c r="D216" s="8"/>
      <c r="G216" s="217" t="s">
        <v>506</v>
      </c>
      <c r="H216" s="218"/>
      <c r="I216" s="218"/>
    </row>
    <row r="217" spans="1:9" ht="15" customHeight="1" x14ac:dyDescent="0.2">
      <c r="A217" s="219" t="s">
        <v>114</v>
      </c>
      <c r="B217" s="220"/>
      <c r="C217" s="221"/>
      <c r="D217" s="223" t="s">
        <v>393</v>
      </c>
      <c r="E217" s="223" t="s">
        <v>394</v>
      </c>
      <c r="F217" s="223" t="s">
        <v>395</v>
      </c>
      <c r="G217" s="223" t="s">
        <v>396</v>
      </c>
      <c r="H217" s="223" t="s">
        <v>397</v>
      </c>
      <c r="I217" s="223" t="s">
        <v>398</v>
      </c>
    </row>
    <row r="218" spans="1:9" ht="15" customHeight="1" x14ac:dyDescent="0.2">
      <c r="A218" s="222"/>
      <c r="B218" s="220"/>
      <c r="C218" s="221"/>
      <c r="D218" s="224"/>
      <c r="E218" s="224"/>
      <c r="F218" s="224"/>
      <c r="G218" s="224"/>
      <c r="H218" s="224"/>
      <c r="I218" s="224"/>
    </row>
    <row r="219" spans="1:9" ht="15" customHeight="1" x14ac:dyDescent="0.2">
      <c r="A219" s="212" t="s">
        <v>399</v>
      </c>
      <c r="B219" s="213"/>
      <c r="C219" s="213"/>
      <c r="D219" s="78"/>
      <c r="E219" s="78"/>
      <c r="F219" s="78"/>
      <c r="G219" s="78"/>
      <c r="H219" s="78"/>
      <c r="I219" s="78"/>
    </row>
    <row r="220" spans="1:9" ht="15" customHeight="1" x14ac:dyDescent="0.2">
      <c r="A220" s="208" t="s">
        <v>400</v>
      </c>
      <c r="B220" s="209"/>
      <c r="C220" s="209"/>
      <c r="D220" s="181">
        <v>631257</v>
      </c>
      <c r="E220" s="58">
        <v>548494</v>
      </c>
      <c r="F220" s="58">
        <v>390600</v>
      </c>
      <c r="G220" s="58">
        <v>335047</v>
      </c>
      <c r="H220" s="58">
        <v>240657</v>
      </c>
      <c r="I220" s="58">
        <v>213447</v>
      </c>
    </row>
    <row r="221" spans="1:9" ht="15" customHeight="1" x14ac:dyDescent="0.2">
      <c r="A221" s="210" t="s">
        <v>401</v>
      </c>
      <c r="B221" s="211"/>
      <c r="C221" s="211"/>
      <c r="D221" s="78"/>
      <c r="E221" s="78"/>
      <c r="F221" s="78"/>
      <c r="G221" s="78"/>
      <c r="H221" s="78"/>
      <c r="I221" s="78"/>
    </row>
    <row r="222" spans="1:9" ht="15" customHeight="1" x14ac:dyDescent="0.2">
      <c r="A222" s="208" t="s">
        <v>402</v>
      </c>
      <c r="B222" s="209"/>
      <c r="C222" s="209"/>
      <c r="D222" s="181">
        <v>1</v>
      </c>
      <c r="E222" s="58">
        <v>1</v>
      </c>
      <c r="F222" s="58">
        <v>1</v>
      </c>
      <c r="G222" s="58">
        <v>1</v>
      </c>
      <c r="H222" s="58">
        <v>0</v>
      </c>
      <c r="I222" s="58">
        <v>0</v>
      </c>
    </row>
    <row r="223" spans="1:9" ht="15" customHeight="1" x14ac:dyDescent="0.2">
      <c r="A223" s="208" t="s">
        <v>403</v>
      </c>
      <c r="B223" s="209"/>
      <c r="C223" s="209"/>
      <c r="D223" s="181">
        <v>10167</v>
      </c>
      <c r="E223" s="58">
        <v>8038</v>
      </c>
      <c r="F223" s="58">
        <v>6964</v>
      </c>
      <c r="G223" s="58">
        <v>5366</v>
      </c>
      <c r="H223" s="58">
        <v>3203</v>
      </c>
      <c r="I223" s="58">
        <v>2672</v>
      </c>
    </row>
    <row r="224" spans="1:9" ht="15" customHeight="1" x14ac:dyDescent="0.2">
      <c r="A224" s="208" t="s">
        <v>404</v>
      </c>
      <c r="B224" s="209"/>
      <c r="C224" s="209"/>
      <c r="D224" s="181">
        <v>175950</v>
      </c>
      <c r="E224" s="58">
        <v>148304</v>
      </c>
      <c r="F224" s="58">
        <v>110088</v>
      </c>
      <c r="G224" s="58">
        <v>91316</v>
      </c>
      <c r="H224" s="58">
        <v>65862</v>
      </c>
      <c r="I224" s="58">
        <v>56988</v>
      </c>
    </row>
    <row r="225" spans="1:9" ht="15" customHeight="1" x14ac:dyDescent="0.2">
      <c r="A225" s="208" t="s">
        <v>405</v>
      </c>
      <c r="B225" s="209"/>
      <c r="C225" s="209"/>
      <c r="D225" s="181">
        <v>190572</v>
      </c>
      <c r="E225" s="58">
        <v>164286</v>
      </c>
      <c r="F225" s="58">
        <v>115352</v>
      </c>
      <c r="G225" s="58">
        <v>98118</v>
      </c>
      <c r="H225" s="58">
        <v>75220</v>
      </c>
      <c r="I225" s="58">
        <v>66168</v>
      </c>
    </row>
    <row r="226" spans="1:9" ht="15" customHeight="1" x14ac:dyDescent="0.2">
      <c r="A226" s="208" t="s">
        <v>406</v>
      </c>
      <c r="B226" s="209"/>
      <c r="C226" s="209"/>
      <c r="D226" s="181">
        <v>147580</v>
      </c>
      <c r="E226" s="58">
        <v>130822</v>
      </c>
      <c r="F226" s="58">
        <v>89315</v>
      </c>
      <c r="G226" s="58">
        <v>78466</v>
      </c>
      <c r="H226" s="58">
        <v>58265</v>
      </c>
      <c r="I226" s="58">
        <v>52356</v>
      </c>
    </row>
    <row r="227" spans="1:9" ht="15" customHeight="1" x14ac:dyDescent="0.2">
      <c r="A227" s="208" t="s">
        <v>407</v>
      </c>
      <c r="B227" s="209"/>
      <c r="C227" s="209"/>
      <c r="D227" s="181">
        <v>88684</v>
      </c>
      <c r="E227" s="58">
        <v>80358</v>
      </c>
      <c r="F227" s="58">
        <v>56702</v>
      </c>
      <c r="G227" s="58">
        <v>50840</v>
      </c>
      <c r="H227" s="58">
        <v>31982</v>
      </c>
      <c r="I227" s="58">
        <v>29518</v>
      </c>
    </row>
    <row r="228" spans="1:9" ht="15" customHeight="1" x14ac:dyDescent="0.2">
      <c r="A228" s="208" t="s">
        <v>408</v>
      </c>
      <c r="B228" s="209"/>
      <c r="C228" s="209"/>
      <c r="D228" s="181">
        <v>16577</v>
      </c>
      <c r="E228" s="58">
        <v>15091</v>
      </c>
      <c r="F228" s="58">
        <v>10973</v>
      </c>
      <c r="G228" s="58">
        <v>9842</v>
      </c>
      <c r="H228" s="58">
        <v>5604</v>
      </c>
      <c r="I228" s="58">
        <v>5249</v>
      </c>
    </row>
    <row r="229" spans="1:9" ht="15" customHeight="1" x14ac:dyDescent="0.2">
      <c r="A229" s="208" t="s">
        <v>409</v>
      </c>
      <c r="B229" s="209"/>
      <c r="C229" s="209"/>
      <c r="D229" s="181">
        <v>1726</v>
      </c>
      <c r="E229" s="58">
        <v>1594</v>
      </c>
      <c r="F229" s="58">
        <v>1205</v>
      </c>
      <c r="G229" s="58">
        <v>1098</v>
      </c>
      <c r="H229" s="58">
        <v>521</v>
      </c>
      <c r="I229" s="58">
        <v>496</v>
      </c>
    </row>
    <row r="230" spans="1:9" ht="15" customHeight="1" x14ac:dyDescent="0.2">
      <c r="A230" s="210" t="s">
        <v>410</v>
      </c>
      <c r="B230" s="211"/>
      <c r="C230" s="211"/>
      <c r="D230" s="78"/>
      <c r="E230" s="78"/>
      <c r="F230" s="78"/>
      <c r="G230" s="78"/>
      <c r="H230" s="78"/>
      <c r="I230" s="78"/>
    </row>
    <row r="231" spans="1:9" ht="15" customHeight="1" x14ac:dyDescent="0.2">
      <c r="A231" s="208" t="s">
        <v>411</v>
      </c>
      <c r="B231" s="209"/>
      <c r="C231" s="209"/>
      <c r="D231" s="181">
        <v>525</v>
      </c>
      <c r="E231" s="58">
        <v>453</v>
      </c>
      <c r="F231" s="58">
        <v>277</v>
      </c>
      <c r="G231" s="58">
        <v>243</v>
      </c>
      <c r="H231" s="58">
        <v>248</v>
      </c>
      <c r="I231" s="58">
        <v>210</v>
      </c>
    </row>
    <row r="232" spans="1:9" ht="15" customHeight="1" x14ac:dyDescent="0.2">
      <c r="A232" s="208" t="s">
        <v>412</v>
      </c>
      <c r="B232" s="209"/>
      <c r="C232" s="209"/>
      <c r="D232" s="181">
        <v>409724</v>
      </c>
      <c r="E232" s="58">
        <v>355515</v>
      </c>
      <c r="F232" s="58">
        <v>238557</v>
      </c>
      <c r="G232" s="58">
        <v>203519</v>
      </c>
      <c r="H232" s="58">
        <v>171167</v>
      </c>
      <c r="I232" s="58">
        <v>151996</v>
      </c>
    </row>
    <row r="233" spans="1:9" ht="15" customHeight="1" x14ac:dyDescent="0.2">
      <c r="A233" s="208" t="s">
        <v>413</v>
      </c>
      <c r="B233" s="209"/>
      <c r="C233" s="209"/>
      <c r="D233" s="181">
        <v>153699</v>
      </c>
      <c r="E233" s="58">
        <v>132802</v>
      </c>
      <c r="F233" s="58">
        <v>103677</v>
      </c>
      <c r="G233" s="58">
        <v>88806</v>
      </c>
      <c r="H233" s="58">
        <v>50022</v>
      </c>
      <c r="I233" s="58">
        <v>43996</v>
      </c>
    </row>
    <row r="234" spans="1:9" ht="15" customHeight="1" x14ac:dyDescent="0.2">
      <c r="A234" s="208" t="s">
        <v>414</v>
      </c>
      <c r="B234" s="209"/>
      <c r="C234" s="209"/>
      <c r="D234" s="181">
        <v>45309</v>
      </c>
      <c r="E234" s="58">
        <v>39314</v>
      </c>
      <c r="F234" s="58">
        <v>31313</v>
      </c>
      <c r="G234" s="58">
        <v>26981</v>
      </c>
      <c r="H234" s="58">
        <v>13996</v>
      </c>
      <c r="I234" s="58">
        <v>12333</v>
      </c>
    </row>
    <row r="235" spans="1:9" ht="15" customHeight="1" x14ac:dyDescent="0.2">
      <c r="A235" s="208" t="s">
        <v>415</v>
      </c>
      <c r="B235" s="209"/>
      <c r="C235" s="209"/>
      <c r="D235" s="181">
        <v>18659</v>
      </c>
      <c r="E235" s="58">
        <v>17069</v>
      </c>
      <c r="F235" s="58">
        <v>14483</v>
      </c>
      <c r="G235" s="58">
        <v>13205</v>
      </c>
      <c r="H235" s="58">
        <v>4176</v>
      </c>
      <c r="I235" s="58">
        <v>3864</v>
      </c>
    </row>
    <row r="236" spans="1:9" ht="15" customHeight="1" x14ac:dyDescent="0.2">
      <c r="A236" s="208" t="s">
        <v>416</v>
      </c>
      <c r="B236" s="209"/>
      <c r="C236" s="209"/>
      <c r="D236" s="181">
        <v>0</v>
      </c>
      <c r="E236" s="58">
        <v>0</v>
      </c>
      <c r="F236" s="58">
        <v>0</v>
      </c>
      <c r="G236" s="58">
        <v>0</v>
      </c>
      <c r="H236" s="58">
        <v>0</v>
      </c>
      <c r="I236" s="58">
        <v>0</v>
      </c>
    </row>
    <row r="237" spans="1:9" ht="15" customHeight="1" x14ac:dyDescent="0.2">
      <c r="A237" s="208" t="s">
        <v>417</v>
      </c>
      <c r="B237" s="209"/>
      <c r="C237" s="209"/>
      <c r="D237" s="181">
        <v>0</v>
      </c>
      <c r="E237" s="58">
        <v>0</v>
      </c>
      <c r="F237" s="58">
        <v>0</v>
      </c>
      <c r="G237" s="58">
        <v>0</v>
      </c>
      <c r="H237" s="58">
        <v>0</v>
      </c>
      <c r="I237" s="58">
        <v>0</v>
      </c>
    </row>
    <row r="238" spans="1:9" ht="15" customHeight="1" x14ac:dyDescent="0.2">
      <c r="A238" s="208" t="s">
        <v>418</v>
      </c>
      <c r="B238" s="209"/>
      <c r="C238" s="209"/>
      <c r="D238" s="181">
        <v>3341</v>
      </c>
      <c r="E238" s="58">
        <v>3341</v>
      </c>
      <c r="F238" s="58">
        <v>2293</v>
      </c>
      <c r="G238" s="58">
        <v>2293</v>
      </c>
      <c r="H238" s="58">
        <v>1048</v>
      </c>
      <c r="I238" s="58">
        <v>1048</v>
      </c>
    </row>
    <row r="239" spans="1:9" ht="15" customHeight="1" x14ac:dyDescent="0.2">
      <c r="A239" s="210" t="s">
        <v>419</v>
      </c>
      <c r="B239" s="211"/>
      <c r="C239" s="211"/>
      <c r="D239" s="78"/>
      <c r="E239" s="78"/>
      <c r="F239" s="78"/>
      <c r="G239" s="78"/>
      <c r="H239" s="78"/>
      <c r="I239" s="78"/>
    </row>
    <row r="240" spans="1:9" ht="15" customHeight="1" x14ac:dyDescent="0.2">
      <c r="A240" s="208" t="s">
        <v>420</v>
      </c>
      <c r="B240" s="209"/>
      <c r="C240" s="209"/>
      <c r="D240" s="181">
        <v>10342</v>
      </c>
      <c r="E240" s="58">
        <v>9705</v>
      </c>
      <c r="F240" s="58">
        <v>5802</v>
      </c>
      <c r="G240" s="58">
        <v>5368</v>
      </c>
      <c r="H240" s="58">
        <v>4540</v>
      </c>
      <c r="I240" s="58">
        <v>4337</v>
      </c>
    </row>
    <row r="241" spans="1:9" ht="15" customHeight="1" x14ac:dyDescent="0.2">
      <c r="A241" s="208" t="s">
        <v>421</v>
      </c>
      <c r="B241" s="209"/>
      <c r="C241" s="209"/>
      <c r="D241" s="181">
        <v>40282</v>
      </c>
      <c r="E241" s="58">
        <v>37249</v>
      </c>
      <c r="F241" s="58">
        <v>23852</v>
      </c>
      <c r="G241" s="58">
        <v>21572</v>
      </c>
      <c r="H241" s="58">
        <v>16430</v>
      </c>
      <c r="I241" s="58">
        <v>15677</v>
      </c>
    </row>
    <row r="242" spans="1:9" ht="15" customHeight="1" x14ac:dyDescent="0.2">
      <c r="A242" s="208" t="s">
        <v>422</v>
      </c>
      <c r="B242" s="209"/>
      <c r="C242" s="209"/>
      <c r="D242" s="181">
        <v>147703</v>
      </c>
      <c r="E242" s="58">
        <v>130751</v>
      </c>
      <c r="F242" s="58">
        <v>91380</v>
      </c>
      <c r="G242" s="58">
        <v>78504</v>
      </c>
      <c r="H242" s="58">
        <v>56323</v>
      </c>
      <c r="I242" s="58">
        <v>52247</v>
      </c>
    </row>
    <row r="243" spans="1:9" ht="15" customHeight="1" x14ac:dyDescent="0.2">
      <c r="A243" s="208" t="s">
        <v>423</v>
      </c>
      <c r="B243" s="209"/>
      <c r="C243" s="209"/>
      <c r="D243" s="181">
        <v>154135</v>
      </c>
      <c r="E243" s="58">
        <v>133795</v>
      </c>
      <c r="F243" s="58">
        <v>98783</v>
      </c>
      <c r="G243" s="58">
        <v>85028</v>
      </c>
      <c r="H243" s="58">
        <v>55352</v>
      </c>
      <c r="I243" s="58">
        <v>48767</v>
      </c>
    </row>
    <row r="244" spans="1:9" ht="15" customHeight="1" x14ac:dyDescent="0.2">
      <c r="A244" s="208" t="s">
        <v>424</v>
      </c>
      <c r="B244" s="209"/>
      <c r="C244" s="209"/>
      <c r="D244" s="181">
        <v>74647</v>
      </c>
      <c r="E244" s="58">
        <v>64474</v>
      </c>
      <c r="F244" s="58">
        <v>47534</v>
      </c>
      <c r="G244" s="58">
        <v>40468</v>
      </c>
      <c r="H244" s="58">
        <v>27113</v>
      </c>
      <c r="I244" s="58">
        <v>24006</v>
      </c>
    </row>
    <row r="245" spans="1:9" ht="15" customHeight="1" x14ac:dyDescent="0.2">
      <c r="A245" s="208" t="s">
        <v>425</v>
      </c>
      <c r="B245" s="209"/>
      <c r="C245" s="209"/>
      <c r="D245" s="181">
        <v>66646</v>
      </c>
      <c r="E245" s="58">
        <v>54923</v>
      </c>
      <c r="F245" s="58">
        <v>39638</v>
      </c>
      <c r="G245" s="58">
        <v>32486</v>
      </c>
      <c r="H245" s="58">
        <v>27008</v>
      </c>
      <c r="I245" s="58">
        <v>22437</v>
      </c>
    </row>
    <row r="246" spans="1:9" ht="15" customHeight="1" x14ac:dyDescent="0.2">
      <c r="A246" s="208" t="s">
        <v>426</v>
      </c>
      <c r="B246" s="209"/>
      <c r="C246" s="209"/>
      <c r="D246" s="181">
        <v>137502</v>
      </c>
      <c r="E246" s="58">
        <v>117597</v>
      </c>
      <c r="F246" s="58">
        <v>83611</v>
      </c>
      <c r="G246" s="58">
        <v>71621</v>
      </c>
      <c r="H246" s="58">
        <v>53891</v>
      </c>
      <c r="I246" s="58">
        <v>45976</v>
      </c>
    </row>
    <row r="247" spans="1:9" ht="15" customHeight="1" x14ac:dyDescent="0.2">
      <c r="A247" s="210" t="s">
        <v>427</v>
      </c>
      <c r="B247" s="211"/>
      <c r="C247" s="211"/>
      <c r="D247" s="78"/>
      <c r="E247" s="78"/>
      <c r="F247" s="78"/>
      <c r="G247" s="78"/>
      <c r="H247" s="78"/>
      <c r="I247" s="78"/>
    </row>
    <row r="248" spans="1:9" ht="15" customHeight="1" x14ac:dyDescent="0.2">
      <c r="A248" s="208" t="s">
        <v>428</v>
      </c>
      <c r="B248" s="209"/>
      <c r="C248" s="209"/>
      <c r="D248" s="181">
        <v>21748</v>
      </c>
      <c r="E248" s="58">
        <v>16409</v>
      </c>
      <c r="F248" s="58">
        <v>5802</v>
      </c>
      <c r="G248" s="58">
        <v>5368</v>
      </c>
      <c r="H248" s="58">
        <v>5663</v>
      </c>
      <c r="I248" s="58">
        <v>4444</v>
      </c>
    </row>
    <row r="249" spans="1:9" ht="15" customHeight="1" x14ac:dyDescent="0.2">
      <c r="A249" s="208" t="s">
        <v>429</v>
      </c>
      <c r="B249" s="209"/>
      <c r="C249" s="209"/>
      <c r="D249" s="181">
        <v>1659</v>
      </c>
      <c r="E249" s="58">
        <v>1533</v>
      </c>
      <c r="F249" s="58">
        <v>23852</v>
      </c>
      <c r="G249" s="58">
        <v>21572</v>
      </c>
      <c r="H249" s="58">
        <v>205</v>
      </c>
      <c r="I249" s="58">
        <v>191</v>
      </c>
    </row>
    <row r="250" spans="1:9" ht="15" customHeight="1" x14ac:dyDescent="0.2">
      <c r="A250" s="208" t="s">
        <v>430</v>
      </c>
      <c r="B250" s="209"/>
      <c r="C250" s="209"/>
      <c r="D250" s="181">
        <v>196116</v>
      </c>
      <c r="E250" s="58">
        <v>161311</v>
      </c>
      <c r="F250" s="58">
        <v>91380</v>
      </c>
      <c r="G250" s="58">
        <v>78504</v>
      </c>
      <c r="H250" s="58">
        <v>64778</v>
      </c>
      <c r="I250" s="58">
        <v>52684</v>
      </c>
    </row>
    <row r="251" spans="1:9" ht="15" customHeight="1" x14ac:dyDescent="0.2">
      <c r="A251" s="208" t="s">
        <v>431</v>
      </c>
      <c r="B251" s="209"/>
      <c r="C251" s="209"/>
      <c r="D251" s="181">
        <v>45715</v>
      </c>
      <c r="E251" s="58">
        <v>30979</v>
      </c>
      <c r="F251" s="58">
        <v>98783</v>
      </c>
      <c r="G251" s="58">
        <v>85028</v>
      </c>
      <c r="H251" s="58">
        <v>9099</v>
      </c>
      <c r="I251" s="58">
        <v>7202</v>
      </c>
    </row>
    <row r="252" spans="1:9" ht="15" customHeight="1" x14ac:dyDescent="0.2">
      <c r="A252" s="208" t="s">
        <v>432</v>
      </c>
      <c r="B252" s="209"/>
      <c r="C252" s="209"/>
      <c r="D252" s="181">
        <v>5356</v>
      </c>
      <c r="E252" s="58">
        <v>4445</v>
      </c>
      <c r="F252" s="58">
        <v>47534</v>
      </c>
      <c r="G252" s="58">
        <v>40468</v>
      </c>
      <c r="H252" s="58">
        <v>1411</v>
      </c>
      <c r="I252" s="58">
        <v>1164</v>
      </c>
    </row>
    <row r="253" spans="1:9" ht="15" customHeight="1" x14ac:dyDescent="0.2">
      <c r="A253" s="208" t="s">
        <v>433</v>
      </c>
      <c r="B253" s="209"/>
      <c r="C253" s="209"/>
      <c r="D253" s="181">
        <v>152304</v>
      </c>
      <c r="E253" s="58">
        <v>139894</v>
      </c>
      <c r="F253" s="58">
        <v>39638</v>
      </c>
      <c r="G253" s="58">
        <v>32486</v>
      </c>
      <c r="H253" s="58">
        <v>63408</v>
      </c>
      <c r="I253" s="58">
        <v>58056</v>
      </c>
    </row>
    <row r="254" spans="1:9" ht="15" customHeight="1" x14ac:dyDescent="0.2">
      <c r="A254" s="208" t="s">
        <v>434</v>
      </c>
      <c r="B254" s="209"/>
      <c r="C254" s="209"/>
      <c r="D254" s="181">
        <v>39263</v>
      </c>
      <c r="E254" s="58">
        <v>36305</v>
      </c>
      <c r="F254" s="58">
        <v>83611</v>
      </c>
      <c r="G254" s="58">
        <v>71621</v>
      </c>
      <c r="H254" s="58">
        <v>9641</v>
      </c>
      <c r="I254" s="58">
        <v>9029</v>
      </c>
    </row>
    <row r="255" spans="1:9" ht="15" customHeight="1" x14ac:dyDescent="0.2">
      <c r="A255" s="208" t="s">
        <v>435</v>
      </c>
      <c r="B255" s="209"/>
      <c r="C255" s="209"/>
      <c r="D255" s="181">
        <v>108732</v>
      </c>
      <c r="E255" s="58">
        <v>102749</v>
      </c>
      <c r="F255" s="58">
        <v>0</v>
      </c>
      <c r="G255" s="58">
        <v>0</v>
      </c>
      <c r="H255" s="58">
        <v>49750</v>
      </c>
      <c r="I255" s="58">
        <v>47160</v>
      </c>
    </row>
    <row r="256" spans="1:9" x14ac:dyDescent="0.2">
      <c r="A256" s="208" t="s">
        <v>436</v>
      </c>
      <c r="B256" s="209"/>
      <c r="C256" s="209"/>
      <c r="D256" s="181">
        <v>60364</v>
      </c>
      <c r="E256" s="58">
        <v>54869</v>
      </c>
      <c r="F256" s="58">
        <v>0</v>
      </c>
      <c r="G256" s="58">
        <v>0</v>
      </c>
      <c r="H256" s="58">
        <v>36702</v>
      </c>
      <c r="I256" s="58">
        <v>33517</v>
      </c>
    </row>
    <row r="257" spans="1:9" ht="15.75" x14ac:dyDescent="0.25">
      <c r="A257" s="46" t="s">
        <v>507</v>
      </c>
      <c r="B257" s="8"/>
      <c r="C257" s="8"/>
      <c r="D257" s="8"/>
      <c r="E257" s="8"/>
      <c r="F257" s="8"/>
      <c r="G257" s="8"/>
      <c r="H257" s="8"/>
      <c r="I257" s="8"/>
    </row>
    <row r="258" spans="1:9" ht="63" x14ac:dyDescent="0.2">
      <c r="A258" s="242" t="s">
        <v>210</v>
      </c>
      <c r="B258" s="243"/>
      <c r="C258" s="244"/>
      <c r="D258" s="42" t="s">
        <v>487</v>
      </c>
      <c r="E258" s="42" t="s">
        <v>488</v>
      </c>
      <c r="F258" s="42" t="s">
        <v>289</v>
      </c>
      <c r="G258" s="42" t="s">
        <v>489</v>
      </c>
      <c r="H258" s="42" t="s">
        <v>490</v>
      </c>
      <c r="I258" s="42" t="s">
        <v>491</v>
      </c>
    </row>
    <row r="259" spans="1:9" ht="15.75" x14ac:dyDescent="0.2">
      <c r="A259" s="245" t="s">
        <v>74</v>
      </c>
      <c r="B259" s="246"/>
      <c r="C259" s="247"/>
      <c r="D259" s="78">
        <f>SUM(D260:D299)</f>
        <v>75141</v>
      </c>
      <c r="E259" s="78">
        <f>SUM(E260:E299)</f>
        <v>77579</v>
      </c>
      <c r="F259" s="83">
        <v>1141.3900000000001</v>
      </c>
      <c r="G259" s="83">
        <v>1178.43</v>
      </c>
      <c r="H259" s="84">
        <f>IF(D259&gt;0,E259/D259-1,"N/A")</f>
        <v>3.2445668809305106E-2</v>
      </c>
      <c r="I259" s="84">
        <f>IF(F259&gt;0,G259/F259-1,"N/A")</f>
        <v>3.2451659818291789E-2</v>
      </c>
    </row>
    <row r="260" spans="1:9" ht="15.75" customHeight="1" x14ac:dyDescent="0.2">
      <c r="A260" s="138" t="s">
        <v>212</v>
      </c>
      <c r="B260" s="106"/>
      <c r="C260" s="107"/>
      <c r="D260" s="58">
        <v>1546</v>
      </c>
      <c r="E260" s="58">
        <v>1492</v>
      </c>
      <c r="F260" s="81">
        <v>23.48</v>
      </c>
      <c r="G260" s="81">
        <v>22.66</v>
      </c>
      <c r="H260" s="62">
        <f>IF(D260&gt;0,E260/D260-1,"N/A")</f>
        <v>-3.4928848641655907E-2</v>
      </c>
      <c r="I260" s="62">
        <f>IF(F260&gt;0,G260/F260-1,"N/A")</f>
        <v>-3.4923339011925014E-2</v>
      </c>
    </row>
    <row r="261" spans="1:9" ht="15.75" customHeight="1" x14ac:dyDescent="0.2">
      <c r="A261" s="139" t="s">
        <v>290</v>
      </c>
      <c r="B261" s="108"/>
      <c r="C261" s="109"/>
      <c r="D261" s="60">
        <v>4325</v>
      </c>
      <c r="E261" s="60">
        <v>4325</v>
      </c>
      <c r="F261" s="82">
        <v>65.7</v>
      </c>
      <c r="G261" s="82">
        <v>65.7</v>
      </c>
      <c r="H261" s="63">
        <f>IF(D261&gt;0,E261/D261-1,"N/A")</f>
        <v>0</v>
      </c>
      <c r="I261" s="63">
        <f>IF(F261&gt;0,G261/F261-1,"N/A")</f>
        <v>0</v>
      </c>
    </row>
    <row r="262" spans="1:9" ht="15.75" customHeight="1" x14ac:dyDescent="0.2">
      <c r="A262" s="138" t="s">
        <v>213</v>
      </c>
      <c r="B262" s="106"/>
      <c r="C262" s="107"/>
      <c r="D262" s="58">
        <v>1822</v>
      </c>
      <c r="E262" s="58">
        <v>1697</v>
      </c>
      <c r="F262" s="81">
        <v>27.68</v>
      </c>
      <c r="G262" s="81">
        <v>25.78</v>
      </c>
      <c r="H262" s="62">
        <f t="shared" ref="H262:H299" si="9">IF(D262&gt;0,E262/D262-1,"N/A")</f>
        <v>-6.8605927552140455E-2</v>
      </c>
      <c r="I262" s="62">
        <f t="shared" ref="I262:I299" si="10">IF(F262&gt;0,G262/F262-1,"N/A")</f>
        <v>-6.8641618497109813E-2</v>
      </c>
    </row>
    <row r="263" spans="1:9" ht="15.75" customHeight="1" x14ac:dyDescent="0.2">
      <c r="A263" s="139" t="s">
        <v>214</v>
      </c>
      <c r="B263" s="108"/>
      <c r="C263" s="109"/>
      <c r="D263" s="60">
        <v>117</v>
      </c>
      <c r="E263" s="60">
        <v>121</v>
      </c>
      <c r="F263" s="82">
        <v>1.78</v>
      </c>
      <c r="G263" s="82">
        <v>1.84</v>
      </c>
      <c r="H263" s="63">
        <f t="shared" si="9"/>
        <v>3.4188034188034289E-2</v>
      </c>
      <c r="I263" s="63">
        <f t="shared" si="10"/>
        <v>3.3707865168539408E-2</v>
      </c>
    </row>
    <row r="264" spans="1:9" ht="15.75" customHeight="1" x14ac:dyDescent="0.2">
      <c r="A264" s="138" t="s">
        <v>211</v>
      </c>
      <c r="B264" s="106"/>
      <c r="C264" s="107"/>
      <c r="D264" s="58">
        <v>4769</v>
      </c>
      <c r="E264" s="58">
        <v>4816</v>
      </c>
      <c r="F264" s="81">
        <v>72.44</v>
      </c>
      <c r="G264" s="81">
        <v>73.16</v>
      </c>
      <c r="H264" s="62">
        <f t="shared" si="9"/>
        <v>9.8553155797860281E-3</v>
      </c>
      <c r="I264" s="62">
        <f t="shared" si="10"/>
        <v>9.9392600773053896E-3</v>
      </c>
    </row>
    <row r="265" spans="1:9" ht="15.75" customHeight="1" x14ac:dyDescent="0.2">
      <c r="A265" s="139" t="s">
        <v>291</v>
      </c>
      <c r="B265" s="108"/>
      <c r="C265" s="109"/>
      <c r="D265" s="60">
        <v>288</v>
      </c>
      <c r="E265" s="60">
        <v>253</v>
      </c>
      <c r="F265" s="82">
        <v>4.37</v>
      </c>
      <c r="G265" s="82">
        <v>3.84</v>
      </c>
      <c r="H265" s="63">
        <f t="shared" si="9"/>
        <v>-0.12152777777777779</v>
      </c>
      <c r="I265" s="63">
        <f t="shared" si="10"/>
        <v>-0.1212814645308925</v>
      </c>
    </row>
    <row r="266" spans="1:9" ht="15.75" customHeight="1" x14ac:dyDescent="0.2">
      <c r="A266" s="138" t="s">
        <v>236</v>
      </c>
      <c r="B266" s="106"/>
      <c r="C266" s="107"/>
      <c r="D266" s="58">
        <v>28538</v>
      </c>
      <c r="E266" s="58">
        <v>30036</v>
      </c>
      <c r="F266" s="81">
        <v>433.49</v>
      </c>
      <c r="G266" s="81">
        <v>456.25</v>
      </c>
      <c r="H266" s="62">
        <f t="shared" si="9"/>
        <v>5.2491414955498028E-2</v>
      </c>
      <c r="I266" s="62">
        <f t="shared" si="10"/>
        <v>5.2504094673464285E-2</v>
      </c>
    </row>
    <row r="267" spans="1:9" ht="15.75" customHeight="1" x14ac:dyDescent="0.2">
      <c r="A267" s="139" t="s">
        <v>292</v>
      </c>
      <c r="B267" s="108"/>
      <c r="C267" s="109"/>
      <c r="D267" s="60">
        <v>291</v>
      </c>
      <c r="E267" s="60">
        <v>304</v>
      </c>
      <c r="F267" s="82">
        <v>4.42</v>
      </c>
      <c r="G267" s="82">
        <v>4.62</v>
      </c>
      <c r="H267" s="63">
        <f t="shared" si="9"/>
        <v>4.4673539518900407E-2</v>
      </c>
      <c r="I267" s="63">
        <f t="shared" si="10"/>
        <v>4.5248868778280604E-2</v>
      </c>
    </row>
    <row r="268" spans="1:9" ht="15.75" x14ac:dyDescent="0.2">
      <c r="A268" s="138" t="s">
        <v>293</v>
      </c>
      <c r="B268" s="106"/>
      <c r="C268" s="107"/>
      <c r="D268" s="58">
        <v>637</v>
      </c>
      <c r="E268" s="58">
        <v>641</v>
      </c>
      <c r="F268" s="81">
        <v>9.68</v>
      </c>
      <c r="G268" s="81">
        <v>9.74</v>
      </c>
      <c r="H268" s="62">
        <f t="shared" si="9"/>
        <v>6.2794348508634634E-3</v>
      </c>
      <c r="I268" s="62">
        <f t="shared" si="10"/>
        <v>6.1983471074380514E-3</v>
      </c>
    </row>
    <row r="269" spans="1:9" ht="15.75" customHeight="1" x14ac:dyDescent="0.2">
      <c r="A269" s="139" t="s">
        <v>319</v>
      </c>
      <c r="B269" s="108"/>
      <c r="C269" s="109"/>
      <c r="D269" s="60">
        <v>0</v>
      </c>
      <c r="E269" s="60">
        <v>0</v>
      </c>
      <c r="F269" s="82">
        <v>0</v>
      </c>
      <c r="G269" s="82">
        <v>0</v>
      </c>
      <c r="H269" s="63" t="str">
        <f t="shared" si="9"/>
        <v>N/A</v>
      </c>
      <c r="I269" s="63" t="str">
        <f t="shared" si="10"/>
        <v>N/A</v>
      </c>
    </row>
    <row r="270" spans="1:9" ht="15.75" x14ac:dyDescent="0.2">
      <c r="A270" s="138" t="s">
        <v>294</v>
      </c>
      <c r="B270" s="106"/>
      <c r="C270" s="107"/>
      <c r="D270" s="58">
        <v>8717</v>
      </c>
      <c r="E270" s="58">
        <v>8360</v>
      </c>
      <c r="F270" s="81">
        <v>132.41</v>
      </c>
      <c r="G270" s="81">
        <v>126.99</v>
      </c>
      <c r="H270" s="62">
        <f t="shared" si="9"/>
        <v>-4.0954456808535045E-2</v>
      </c>
      <c r="I270" s="62">
        <f t="shared" si="10"/>
        <v>-4.0933464239861106E-2</v>
      </c>
    </row>
    <row r="271" spans="1:9" ht="15.75" x14ac:dyDescent="0.2">
      <c r="A271" s="139" t="s">
        <v>295</v>
      </c>
      <c r="B271" s="108"/>
      <c r="C271" s="109"/>
      <c r="D271" s="60">
        <v>828</v>
      </c>
      <c r="E271" s="60">
        <v>959</v>
      </c>
      <c r="F271" s="82">
        <v>12.58</v>
      </c>
      <c r="G271" s="82">
        <v>14.57</v>
      </c>
      <c r="H271" s="63">
        <f t="shared" si="9"/>
        <v>0.15821256038647347</v>
      </c>
      <c r="I271" s="63">
        <f t="shared" si="10"/>
        <v>0.15818759936407001</v>
      </c>
    </row>
    <row r="272" spans="1:9" ht="15.75" customHeight="1" x14ac:dyDescent="0.2">
      <c r="A272" s="138" t="s">
        <v>296</v>
      </c>
      <c r="B272" s="106"/>
      <c r="C272" s="107"/>
      <c r="D272" s="58">
        <v>260</v>
      </c>
      <c r="E272" s="58">
        <v>260</v>
      </c>
      <c r="F272" s="81">
        <v>3.95</v>
      </c>
      <c r="G272" s="81">
        <v>3.95</v>
      </c>
      <c r="H272" s="62">
        <f t="shared" si="9"/>
        <v>0</v>
      </c>
      <c r="I272" s="62">
        <f t="shared" si="10"/>
        <v>0</v>
      </c>
    </row>
    <row r="273" spans="1:9" ht="15.75" customHeight="1" x14ac:dyDescent="0.2">
      <c r="A273" s="139" t="s">
        <v>297</v>
      </c>
      <c r="B273" s="108"/>
      <c r="C273" s="109"/>
      <c r="D273" s="60">
        <v>55</v>
      </c>
      <c r="E273" s="60">
        <v>72</v>
      </c>
      <c r="F273" s="82">
        <v>0.84</v>
      </c>
      <c r="G273" s="82">
        <v>1.0900000000000001</v>
      </c>
      <c r="H273" s="63">
        <f t="shared" si="9"/>
        <v>0.30909090909090908</v>
      </c>
      <c r="I273" s="63">
        <f t="shared" si="10"/>
        <v>0.29761904761904767</v>
      </c>
    </row>
    <row r="274" spans="1:9" ht="15.75" customHeight="1" x14ac:dyDescent="0.2">
      <c r="A274" s="138" t="s">
        <v>298</v>
      </c>
      <c r="B274" s="106"/>
      <c r="C274" s="107"/>
      <c r="D274" s="58">
        <v>0</v>
      </c>
      <c r="E274" s="58">
        <v>0</v>
      </c>
      <c r="F274" s="81">
        <v>0</v>
      </c>
      <c r="G274" s="81">
        <v>0</v>
      </c>
      <c r="H274" s="62" t="str">
        <f t="shared" si="9"/>
        <v>N/A</v>
      </c>
      <c r="I274" s="62" t="str">
        <f t="shared" si="10"/>
        <v>N/A</v>
      </c>
    </row>
    <row r="275" spans="1:9" ht="15.75" customHeight="1" x14ac:dyDescent="0.2">
      <c r="A275" s="139" t="s">
        <v>320</v>
      </c>
      <c r="B275" s="108"/>
      <c r="C275" s="109"/>
      <c r="D275" s="60">
        <v>1133</v>
      </c>
      <c r="E275" s="60">
        <v>1096</v>
      </c>
      <c r="F275" s="82">
        <v>17.21</v>
      </c>
      <c r="G275" s="82">
        <v>16.649999999999999</v>
      </c>
      <c r="H275" s="63">
        <f t="shared" si="9"/>
        <v>-3.2656663724624835E-2</v>
      </c>
      <c r="I275" s="63">
        <f t="shared" si="10"/>
        <v>-3.2539221382917094E-2</v>
      </c>
    </row>
    <row r="276" spans="1:9" ht="15.75" x14ac:dyDescent="0.2">
      <c r="A276" s="138" t="s">
        <v>299</v>
      </c>
      <c r="B276" s="106"/>
      <c r="C276" s="107"/>
      <c r="D276" s="58">
        <v>429</v>
      </c>
      <c r="E276" s="58">
        <v>393</v>
      </c>
      <c r="F276" s="81">
        <v>6.52</v>
      </c>
      <c r="G276" s="81">
        <v>5.97</v>
      </c>
      <c r="H276" s="62">
        <f t="shared" si="9"/>
        <v>-8.3916083916083961E-2</v>
      </c>
      <c r="I276" s="62">
        <f t="shared" si="10"/>
        <v>-8.4355828220858853E-2</v>
      </c>
    </row>
    <row r="277" spans="1:9" ht="15.75" x14ac:dyDescent="0.2">
      <c r="A277" s="139" t="s">
        <v>300</v>
      </c>
      <c r="B277" s="108"/>
      <c r="C277" s="109"/>
      <c r="D277" s="60">
        <v>495</v>
      </c>
      <c r="E277" s="60">
        <v>448</v>
      </c>
      <c r="F277" s="82">
        <v>7.52</v>
      </c>
      <c r="G277" s="82">
        <v>6.81</v>
      </c>
      <c r="H277" s="63">
        <f t="shared" si="9"/>
        <v>-9.4949494949494895E-2</v>
      </c>
      <c r="I277" s="63">
        <f t="shared" si="10"/>
        <v>-9.4414893617021267E-2</v>
      </c>
    </row>
    <row r="278" spans="1:9" ht="15.75" x14ac:dyDescent="0.2">
      <c r="A278" s="138" t="s">
        <v>301</v>
      </c>
      <c r="B278" s="106"/>
      <c r="C278" s="107"/>
      <c r="D278" s="58">
        <v>30</v>
      </c>
      <c r="E278" s="58">
        <v>32</v>
      </c>
      <c r="F278" s="81">
        <v>0.46</v>
      </c>
      <c r="G278" s="81">
        <v>0.49</v>
      </c>
      <c r="H278" s="62">
        <f t="shared" si="9"/>
        <v>6.6666666666666652E-2</v>
      </c>
      <c r="I278" s="62">
        <f t="shared" si="10"/>
        <v>6.5217391304347672E-2</v>
      </c>
    </row>
    <row r="279" spans="1:9" ht="15.75" x14ac:dyDescent="0.2">
      <c r="A279" s="139" t="s">
        <v>302</v>
      </c>
      <c r="B279" s="108"/>
      <c r="C279" s="109"/>
      <c r="D279" s="60">
        <v>614</v>
      </c>
      <c r="E279" s="60">
        <v>468</v>
      </c>
      <c r="F279" s="82">
        <v>9.33</v>
      </c>
      <c r="G279" s="82">
        <v>7.11</v>
      </c>
      <c r="H279" s="63">
        <f t="shared" si="9"/>
        <v>-0.23778501628664495</v>
      </c>
      <c r="I279" s="63">
        <f t="shared" si="10"/>
        <v>-0.23794212218649513</v>
      </c>
    </row>
    <row r="280" spans="1:9" ht="15.75" x14ac:dyDescent="0.2">
      <c r="A280" s="138" t="s">
        <v>303</v>
      </c>
      <c r="B280" s="106"/>
      <c r="C280" s="107"/>
      <c r="D280" s="58">
        <v>49</v>
      </c>
      <c r="E280" s="58">
        <v>39</v>
      </c>
      <c r="F280" s="81">
        <v>0.74</v>
      </c>
      <c r="G280" s="81">
        <v>0.59</v>
      </c>
      <c r="H280" s="62">
        <f t="shared" si="9"/>
        <v>-0.20408163265306123</v>
      </c>
      <c r="I280" s="62">
        <f t="shared" si="10"/>
        <v>-0.20270270270270274</v>
      </c>
    </row>
    <row r="281" spans="1:9" ht="15.75" x14ac:dyDescent="0.2">
      <c r="A281" s="139" t="s">
        <v>304</v>
      </c>
      <c r="B281" s="108"/>
      <c r="C281" s="109"/>
      <c r="D281" s="60">
        <v>5</v>
      </c>
      <c r="E281" s="60">
        <v>1</v>
      </c>
      <c r="F281" s="82">
        <v>0.08</v>
      </c>
      <c r="G281" s="82">
        <v>0.02</v>
      </c>
      <c r="H281" s="63">
        <f t="shared" si="9"/>
        <v>-0.8</v>
      </c>
      <c r="I281" s="63">
        <f t="shared" si="10"/>
        <v>-0.75</v>
      </c>
    </row>
    <row r="282" spans="1:9" ht="15.75" x14ac:dyDescent="0.2">
      <c r="A282" s="138" t="s">
        <v>305</v>
      </c>
      <c r="B282" s="106"/>
      <c r="C282" s="107"/>
      <c r="D282" s="58">
        <v>37</v>
      </c>
      <c r="E282" s="58">
        <v>21</v>
      </c>
      <c r="F282" s="81">
        <v>0.56000000000000005</v>
      </c>
      <c r="G282" s="81">
        <v>0.32</v>
      </c>
      <c r="H282" s="62">
        <f t="shared" si="9"/>
        <v>-0.43243243243243246</v>
      </c>
      <c r="I282" s="62">
        <f t="shared" si="10"/>
        <v>-0.4285714285714286</v>
      </c>
    </row>
    <row r="283" spans="1:9" ht="15.75" x14ac:dyDescent="0.2">
      <c r="A283" s="139" t="s">
        <v>306</v>
      </c>
      <c r="B283" s="108"/>
      <c r="C283" s="109"/>
      <c r="D283" s="60">
        <v>1171</v>
      </c>
      <c r="E283" s="60">
        <v>1359</v>
      </c>
      <c r="F283" s="82">
        <v>17.79</v>
      </c>
      <c r="G283" s="82">
        <v>20.64</v>
      </c>
      <c r="H283" s="63">
        <f t="shared" si="9"/>
        <v>0.16054654141759173</v>
      </c>
      <c r="I283" s="63">
        <f t="shared" si="10"/>
        <v>0.16020236087689721</v>
      </c>
    </row>
    <row r="284" spans="1:9" ht="15.75" x14ac:dyDescent="0.2">
      <c r="A284" s="138" t="s">
        <v>237</v>
      </c>
      <c r="B284" s="106"/>
      <c r="C284" s="107"/>
      <c r="D284" s="58">
        <v>6709</v>
      </c>
      <c r="E284" s="58">
        <v>6937</v>
      </c>
      <c r="F284" s="81">
        <v>101.91</v>
      </c>
      <c r="G284" s="81">
        <v>105.37</v>
      </c>
      <c r="H284" s="62">
        <f t="shared" si="9"/>
        <v>3.3984200327917824E-2</v>
      </c>
      <c r="I284" s="62">
        <f t="shared" si="10"/>
        <v>3.395152585614758E-2</v>
      </c>
    </row>
    <row r="285" spans="1:9" ht="15.75" x14ac:dyDescent="0.2">
      <c r="A285" s="139" t="s">
        <v>321</v>
      </c>
      <c r="B285" s="108"/>
      <c r="C285" s="109"/>
      <c r="D285" s="60">
        <v>274</v>
      </c>
      <c r="E285" s="60">
        <v>297</v>
      </c>
      <c r="F285" s="82">
        <v>4.16</v>
      </c>
      <c r="G285" s="82">
        <v>4.51</v>
      </c>
      <c r="H285" s="63">
        <f t="shared" si="9"/>
        <v>8.3941605839416011E-2</v>
      </c>
      <c r="I285" s="63">
        <f t="shared" si="10"/>
        <v>8.4134615384615197E-2</v>
      </c>
    </row>
    <row r="286" spans="1:9" ht="15.75" x14ac:dyDescent="0.2">
      <c r="A286" s="138" t="s">
        <v>307</v>
      </c>
      <c r="B286" s="106"/>
      <c r="C286" s="107"/>
      <c r="D286" s="58">
        <v>253</v>
      </c>
      <c r="E286" s="58">
        <v>226</v>
      </c>
      <c r="F286" s="81">
        <v>3.84</v>
      </c>
      <c r="G286" s="81">
        <v>3.43</v>
      </c>
      <c r="H286" s="62">
        <f t="shared" si="9"/>
        <v>-0.10671936758893286</v>
      </c>
      <c r="I286" s="62">
        <f t="shared" si="10"/>
        <v>-0.10677083333333326</v>
      </c>
    </row>
    <row r="287" spans="1:9" ht="15.75" x14ac:dyDescent="0.2">
      <c r="A287" s="139" t="s">
        <v>308</v>
      </c>
      <c r="B287" s="108"/>
      <c r="C287" s="109"/>
      <c r="D287" s="60">
        <v>0</v>
      </c>
      <c r="E287" s="60">
        <v>0</v>
      </c>
      <c r="F287" s="82">
        <v>0</v>
      </c>
      <c r="G287" s="82">
        <v>0</v>
      </c>
      <c r="H287" s="63" t="str">
        <f t="shared" si="9"/>
        <v>N/A</v>
      </c>
      <c r="I287" s="63" t="str">
        <f t="shared" si="10"/>
        <v>N/A</v>
      </c>
    </row>
    <row r="288" spans="1:9" ht="15.75" x14ac:dyDescent="0.2">
      <c r="A288" s="138" t="s">
        <v>215</v>
      </c>
      <c r="B288" s="106"/>
      <c r="C288" s="107"/>
      <c r="D288" s="58">
        <v>19</v>
      </c>
      <c r="E288" s="58">
        <v>19</v>
      </c>
      <c r="F288" s="81">
        <v>0.28999999999999998</v>
      </c>
      <c r="G288" s="81">
        <v>0.28999999999999998</v>
      </c>
      <c r="H288" s="62">
        <f t="shared" si="9"/>
        <v>0</v>
      </c>
      <c r="I288" s="62">
        <f t="shared" si="10"/>
        <v>0</v>
      </c>
    </row>
    <row r="289" spans="1:9" ht="15.75" x14ac:dyDescent="0.2">
      <c r="A289" s="139" t="s">
        <v>309</v>
      </c>
      <c r="B289" s="108"/>
      <c r="C289" s="109"/>
      <c r="D289" s="60">
        <v>0</v>
      </c>
      <c r="E289" s="60">
        <v>0</v>
      </c>
      <c r="F289" s="82">
        <v>0</v>
      </c>
      <c r="G289" s="82">
        <v>0</v>
      </c>
      <c r="H289" s="63" t="str">
        <f t="shared" si="9"/>
        <v>N/A</v>
      </c>
      <c r="I289" s="63" t="str">
        <f t="shared" si="10"/>
        <v>N/A</v>
      </c>
    </row>
    <row r="290" spans="1:9" ht="15.75" x14ac:dyDescent="0.2">
      <c r="A290" s="138" t="s">
        <v>310</v>
      </c>
      <c r="B290" s="106"/>
      <c r="C290" s="107"/>
      <c r="D290" s="58">
        <v>405</v>
      </c>
      <c r="E290" s="58">
        <v>393</v>
      </c>
      <c r="F290" s="81">
        <v>6.15</v>
      </c>
      <c r="G290" s="81">
        <v>5.97</v>
      </c>
      <c r="H290" s="62">
        <f t="shared" si="9"/>
        <v>-2.9629629629629672E-2</v>
      </c>
      <c r="I290" s="62">
        <f t="shared" si="10"/>
        <v>-2.9268292682926966E-2</v>
      </c>
    </row>
    <row r="291" spans="1:9" ht="15.75" x14ac:dyDescent="0.2">
      <c r="A291" s="139" t="s">
        <v>216</v>
      </c>
      <c r="B291" s="108"/>
      <c r="C291" s="109"/>
      <c r="D291" s="60">
        <v>5784</v>
      </c>
      <c r="E291" s="60">
        <v>5731</v>
      </c>
      <c r="F291" s="82">
        <v>87.86</v>
      </c>
      <c r="G291" s="82">
        <v>87.05</v>
      </c>
      <c r="H291" s="63">
        <f t="shared" si="9"/>
        <v>-9.1632088520054999E-3</v>
      </c>
      <c r="I291" s="63">
        <f t="shared" si="10"/>
        <v>-9.2192123833371165E-3</v>
      </c>
    </row>
    <row r="292" spans="1:9" ht="15.75" x14ac:dyDescent="0.2">
      <c r="A292" s="138" t="s">
        <v>311</v>
      </c>
      <c r="B292" s="106"/>
      <c r="C292" s="107"/>
      <c r="D292" s="58">
        <v>27</v>
      </c>
      <c r="E292" s="58">
        <v>35</v>
      </c>
      <c r="F292" s="81">
        <v>0.41</v>
      </c>
      <c r="G292" s="81">
        <v>0.53</v>
      </c>
      <c r="H292" s="62">
        <f t="shared" si="9"/>
        <v>0.29629629629629628</v>
      </c>
      <c r="I292" s="62">
        <f t="shared" si="10"/>
        <v>0.29268292682926833</v>
      </c>
    </row>
    <row r="293" spans="1:9" ht="15.75" x14ac:dyDescent="0.2">
      <c r="A293" s="139" t="s">
        <v>312</v>
      </c>
      <c r="B293" s="108"/>
      <c r="C293" s="109"/>
      <c r="D293" s="60">
        <v>1202</v>
      </c>
      <c r="E293" s="60">
        <v>1418</v>
      </c>
      <c r="F293" s="82">
        <v>18.260000000000002</v>
      </c>
      <c r="G293" s="82">
        <v>21.54</v>
      </c>
      <c r="H293" s="63">
        <f t="shared" si="9"/>
        <v>0.17970049916805331</v>
      </c>
      <c r="I293" s="63">
        <f t="shared" si="10"/>
        <v>0.17962760131434807</v>
      </c>
    </row>
    <row r="294" spans="1:9" ht="15.75" x14ac:dyDescent="0.2">
      <c r="A294" s="138" t="s">
        <v>313</v>
      </c>
      <c r="B294" s="106"/>
      <c r="C294" s="107"/>
      <c r="D294" s="58">
        <v>150</v>
      </c>
      <c r="E294" s="58">
        <v>34</v>
      </c>
      <c r="F294" s="81">
        <v>2.2799999999999998</v>
      </c>
      <c r="G294" s="81">
        <v>0.52</v>
      </c>
      <c r="H294" s="62">
        <f t="shared" si="9"/>
        <v>-0.77333333333333332</v>
      </c>
      <c r="I294" s="62">
        <f t="shared" si="10"/>
        <v>-0.77192982456140347</v>
      </c>
    </row>
    <row r="295" spans="1:9" ht="15.75" x14ac:dyDescent="0.2">
      <c r="A295" s="139" t="s">
        <v>314</v>
      </c>
      <c r="B295" s="108"/>
      <c r="C295" s="109"/>
      <c r="D295" s="60">
        <v>4</v>
      </c>
      <c r="E295" s="60">
        <v>9</v>
      </c>
      <c r="F295" s="82">
        <v>0.06</v>
      </c>
      <c r="G295" s="82">
        <v>0.14000000000000001</v>
      </c>
      <c r="H295" s="63">
        <f t="shared" si="9"/>
        <v>1.25</v>
      </c>
      <c r="I295" s="63">
        <f t="shared" si="10"/>
        <v>1.3333333333333335</v>
      </c>
    </row>
    <row r="296" spans="1:9" ht="15.75" x14ac:dyDescent="0.2">
      <c r="A296" s="138" t="s">
        <v>315</v>
      </c>
      <c r="B296" s="106"/>
      <c r="C296" s="107"/>
      <c r="D296" s="58">
        <v>128</v>
      </c>
      <c r="E296" s="58">
        <v>145</v>
      </c>
      <c r="F296" s="81">
        <v>1.94</v>
      </c>
      <c r="G296" s="81">
        <v>2.2000000000000002</v>
      </c>
      <c r="H296" s="62">
        <f t="shared" si="9"/>
        <v>0.1328125</v>
      </c>
      <c r="I296" s="62">
        <f t="shared" si="10"/>
        <v>0.13402061855670122</v>
      </c>
    </row>
    <row r="297" spans="1:9" ht="15.75" x14ac:dyDescent="0.2">
      <c r="A297" s="139" t="s">
        <v>316</v>
      </c>
      <c r="B297" s="108"/>
      <c r="C297" s="109"/>
      <c r="D297" s="60">
        <v>417</v>
      </c>
      <c r="E297" s="60">
        <v>490</v>
      </c>
      <c r="F297" s="82">
        <v>6.33</v>
      </c>
      <c r="G297" s="82">
        <v>7.44</v>
      </c>
      <c r="H297" s="63">
        <f t="shared" si="9"/>
        <v>0.17505995203836933</v>
      </c>
      <c r="I297" s="63">
        <f t="shared" si="10"/>
        <v>0.17535545023696697</v>
      </c>
    </row>
    <row r="298" spans="1:9" ht="15.75" x14ac:dyDescent="0.2">
      <c r="A298" s="138" t="s">
        <v>317</v>
      </c>
      <c r="B298" s="106"/>
      <c r="C298" s="107"/>
      <c r="D298" s="58">
        <v>1740</v>
      </c>
      <c r="E298" s="58">
        <v>2497</v>
      </c>
      <c r="F298" s="81">
        <v>26.43</v>
      </c>
      <c r="G298" s="81">
        <v>37.93</v>
      </c>
      <c r="H298" s="62">
        <f t="shared" si="9"/>
        <v>0.43505747126436778</v>
      </c>
      <c r="I298" s="62">
        <f t="shared" si="10"/>
        <v>0.43511161558834655</v>
      </c>
    </row>
    <row r="299" spans="1:9" ht="15.75" x14ac:dyDescent="0.2">
      <c r="A299" s="139" t="s">
        <v>318</v>
      </c>
      <c r="B299" s="108"/>
      <c r="C299" s="109"/>
      <c r="D299" s="60">
        <v>1873</v>
      </c>
      <c r="E299" s="60">
        <v>2155</v>
      </c>
      <c r="F299" s="82">
        <v>28.45</v>
      </c>
      <c r="G299" s="82">
        <v>32.729999999999997</v>
      </c>
      <c r="H299" s="63">
        <f t="shared" si="9"/>
        <v>0.15056059797116927</v>
      </c>
      <c r="I299" s="63">
        <f t="shared" si="10"/>
        <v>0.15043936731107199</v>
      </c>
    </row>
    <row r="300" spans="1:9" ht="15.75" x14ac:dyDescent="0.25">
      <c r="A300" s="46" t="s">
        <v>221</v>
      </c>
      <c r="B300" s="8"/>
      <c r="C300" s="8"/>
      <c r="D300" s="8"/>
      <c r="F300" s="217" t="s">
        <v>492</v>
      </c>
      <c r="G300" s="218"/>
      <c r="H300" s="218"/>
    </row>
    <row r="341" spans="1:8" ht="15.75" x14ac:dyDescent="0.25">
      <c r="A341" s="46" t="s">
        <v>221</v>
      </c>
      <c r="B341" s="8"/>
      <c r="C341" s="8"/>
      <c r="D341" s="8"/>
      <c r="F341" s="217" t="s">
        <v>492</v>
      </c>
      <c r="G341" s="218"/>
      <c r="H341" s="218"/>
    </row>
    <row r="382" spans="1:9" ht="15.75" x14ac:dyDescent="0.25">
      <c r="A382" s="46" t="s">
        <v>329</v>
      </c>
      <c r="B382" s="8"/>
      <c r="C382" s="8"/>
      <c r="D382" s="8"/>
    </row>
    <row r="383" spans="1:9" ht="47.25" x14ac:dyDescent="0.2">
      <c r="A383" s="160" t="s">
        <v>330</v>
      </c>
      <c r="B383" s="160" t="s">
        <v>331</v>
      </c>
      <c r="C383" s="160" t="s">
        <v>332</v>
      </c>
      <c r="D383" s="160" t="s">
        <v>333</v>
      </c>
      <c r="E383" s="160" t="s">
        <v>334</v>
      </c>
      <c r="F383" s="160" t="s">
        <v>335</v>
      </c>
      <c r="G383" s="160" t="s">
        <v>336</v>
      </c>
      <c r="H383" s="160" t="s">
        <v>337</v>
      </c>
      <c r="I383" s="160" t="s">
        <v>338</v>
      </c>
    </row>
    <row r="384" spans="1:9" ht="15.75" x14ac:dyDescent="0.25">
      <c r="A384" s="161" t="s">
        <v>339</v>
      </c>
      <c r="B384" s="165">
        <v>617705</v>
      </c>
      <c r="C384" s="166">
        <f>B384/B$403</f>
        <v>0.20076398251154132</v>
      </c>
      <c r="D384" s="167"/>
      <c r="E384" s="167"/>
      <c r="F384" s="167"/>
      <c r="G384" s="167"/>
      <c r="H384" s="167"/>
      <c r="I384" s="167"/>
    </row>
    <row r="385" spans="1:9" ht="15.75" x14ac:dyDescent="0.25">
      <c r="A385" s="162" t="s">
        <v>340</v>
      </c>
      <c r="B385" s="165">
        <v>490582</v>
      </c>
      <c r="C385" s="166">
        <f>B385/B$403</f>
        <v>0.15944697884666137</v>
      </c>
      <c r="D385" s="167"/>
      <c r="E385" s="167"/>
      <c r="F385" s="167"/>
      <c r="G385" s="167"/>
      <c r="H385" s="167"/>
      <c r="I385" s="167"/>
    </row>
    <row r="386" spans="1:9" ht="15.75" x14ac:dyDescent="0.25">
      <c r="A386" s="161" t="s">
        <v>341</v>
      </c>
      <c r="B386" s="165">
        <v>1749553</v>
      </c>
      <c r="C386" s="166">
        <f>B386/B$403</f>
        <v>0.5686326448628628</v>
      </c>
      <c r="D386" s="167"/>
      <c r="E386" s="167"/>
      <c r="F386" s="167"/>
      <c r="G386" s="167"/>
      <c r="H386" s="167"/>
      <c r="I386" s="167"/>
    </row>
    <row r="387" spans="1:9" ht="15.75" x14ac:dyDescent="0.25">
      <c r="A387" s="162" t="s">
        <v>342</v>
      </c>
      <c r="B387" s="165">
        <v>113387</v>
      </c>
      <c r="C387" s="166">
        <f>B387/B$403</f>
        <v>3.6852584461897077E-2</v>
      </c>
      <c r="D387" s="167"/>
      <c r="E387" s="167"/>
      <c r="F387" s="167"/>
      <c r="G387" s="167"/>
      <c r="H387" s="167"/>
      <c r="I387" s="167"/>
    </row>
    <row r="388" spans="1:9" ht="15.75" x14ac:dyDescent="0.25">
      <c r="A388" s="161" t="s">
        <v>343</v>
      </c>
      <c r="B388" s="165">
        <v>1562</v>
      </c>
      <c r="C388" s="166">
        <f>B388/B$403</f>
        <v>5.0767492683890776E-4</v>
      </c>
      <c r="D388" s="167"/>
      <c r="E388" s="167"/>
      <c r="F388" s="167"/>
      <c r="G388" s="167"/>
      <c r="H388" s="167"/>
      <c r="I388" s="167"/>
    </row>
    <row r="389" spans="1:9" ht="15.75" x14ac:dyDescent="0.25">
      <c r="A389" s="161" t="s">
        <v>344</v>
      </c>
      <c r="B389" s="167"/>
      <c r="C389" s="167"/>
      <c r="D389" s="165">
        <v>598131</v>
      </c>
      <c r="E389" s="166">
        <f>D389/D$403</f>
        <v>0.19573393476157269</v>
      </c>
      <c r="F389" s="165">
        <v>627971</v>
      </c>
      <c r="G389" s="166">
        <f>F389/F$403</f>
        <v>0.20568590573778814</v>
      </c>
      <c r="H389" s="165">
        <v>483161</v>
      </c>
      <c r="I389" s="166">
        <f t="shared" ref="I389:I396" si="11">H389/H$403</f>
        <v>0.18904232863232565</v>
      </c>
    </row>
    <row r="390" spans="1:9" ht="15.75" x14ac:dyDescent="0.25">
      <c r="A390" s="161" t="s">
        <v>345</v>
      </c>
      <c r="B390" s="167"/>
      <c r="C390" s="167"/>
      <c r="D390" s="165">
        <v>467659</v>
      </c>
      <c r="E390" s="166">
        <f t="shared" ref="E390:E397" si="12">D390/D$403</f>
        <v>0.15303794017809197</v>
      </c>
      <c r="F390" s="165">
        <v>507240</v>
      </c>
      <c r="G390" s="166">
        <f t="shared" ref="G390:G397" si="13">F390/F$403</f>
        <v>0.16614161932069421</v>
      </c>
      <c r="H390" s="165">
        <v>407144</v>
      </c>
      <c r="I390" s="166">
        <f t="shared" si="11"/>
        <v>0.15929979830466365</v>
      </c>
    </row>
    <row r="391" spans="1:9" ht="15.75" x14ac:dyDescent="0.25">
      <c r="A391" s="161" t="s">
        <v>346</v>
      </c>
      <c r="B391" s="167"/>
      <c r="C391" s="167"/>
      <c r="D391" s="165">
        <v>76124</v>
      </c>
      <c r="E391" s="166">
        <f t="shared" si="12"/>
        <v>2.4911014560004347E-2</v>
      </c>
      <c r="F391" s="165">
        <v>79274</v>
      </c>
      <c r="G391" s="166">
        <f t="shared" si="13"/>
        <v>2.5965441861897153E-2</v>
      </c>
      <c r="H391" s="165">
        <v>69442</v>
      </c>
      <c r="I391" s="166">
        <f t="shared" si="11"/>
        <v>2.7169985542885203E-2</v>
      </c>
    </row>
    <row r="392" spans="1:9" ht="15.75" x14ac:dyDescent="0.25">
      <c r="A392" s="161" t="s">
        <v>347</v>
      </c>
      <c r="B392" s="167"/>
      <c r="C392" s="167"/>
      <c r="D392" s="165">
        <v>133578</v>
      </c>
      <c r="E392" s="166">
        <f t="shared" si="12"/>
        <v>4.3712410053284911E-2</v>
      </c>
      <c r="F392" s="165">
        <v>123991</v>
      </c>
      <c r="G392" s="166">
        <f t="shared" si="13"/>
        <v>4.0612068293494591E-2</v>
      </c>
      <c r="H392" s="165">
        <v>136976</v>
      </c>
      <c r="I392" s="166">
        <f t="shared" si="11"/>
        <v>5.3593444021229855E-2</v>
      </c>
    </row>
    <row r="393" spans="1:9" ht="15.75" x14ac:dyDescent="0.25">
      <c r="A393" s="161" t="s">
        <v>348</v>
      </c>
      <c r="B393" s="167"/>
      <c r="C393" s="167"/>
      <c r="D393" s="165">
        <v>109666</v>
      </c>
      <c r="E393" s="166">
        <f t="shared" si="12"/>
        <v>3.5887385354650789E-2</v>
      </c>
      <c r="F393" s="165">
        <v>109441</v>
      </c>
      <c r="G393" s="166">
        <f t="shared" si="13"/>
        <v>3.5846354704037721E-2</v>
      </c>
      <c r="H393" s="165">
        <v>126305</v>
      </c>
      <c r="I393" s="166">
        <f t="shared" si="11"/>
        <v>4.9418291869389064E-2</v>
      </c>
    </row>
    <row r="394" spans="1:9" ht="15.75" x14ac:dyDescent="0.25">
      <c r="A394" s="161" t="s">
        <v>349</v>
      </c>
      <c r="B394" s="167"/>
      <c r="C394" s="167"/>
      <c r="D394" s="165">
        <v>102716</v>
      </c>
      <c r="E394" s="166">
        <f t="shared" si="12"/>
        <v>3.3613049387123721E-2</v>
      </c>
      <c r="F394" s="165">
        <v>104700</v>
      </c>
      <c r="G394" s="166">
        <f t="shared" si="13"/>
        <v>3.4293485416916417E-2</v>
      </c>
      <c r="H394" s="165">
        <v>141884</v>
      </c>
      <c r="I394" s="166">
        <f t="shared" si="11"/>
        <v>5.5513755778444224E-2</v>
      </c>
    </row>
    <row r="395" spans="1:9" ht="15.75" x14ac:dyDescent="0.25">
      <c r="A395" s="161" t="s">
        <v>350</v>
      </c>
      <c r="B395" s="167"/>
      <c r="C395" s="167"/>
      <c r="D395" s="165">
        <v>1277894</v>
      </c>
      <c r="E395" s="166">
        <f t="shared" si="12"/>
        <v>0.41818133624273807</v>
      </c>
      <c r="F395" s="165">
        <v>1226280</v>
      </c>
      <c r="G395" s="166">
        <f t="shared" si="13"/>
        <v>0.40165630656214196</v>
      </c>
      <c r="H395" s="165">
        <v>849089</v>
      </c>
      <c r="I395" s="166">
        <f t="shared" si="11"/>
        <v>0.33221589030590787</v>
      </c>
    </row>
    <row r="396" spans="1:9" ht="15.75" x14ac:dyDescent="0.25">
      <c r="A396" s="161" t="s">
        <v>351</v>
      </c>
      <c r="B396" s="167"/>
      <c r="C396" s="167"/>
      <c r="D396" s="165">
        <v>49228</v>
      </c>
      <c r="E396" s="166">
        <f t="shared" si="12"/>
        <v>1.6109497986967238E-2</v>
      </c>
      <c r="F396" s="165">
        <v>46459</v>
      </c>
      <c r="G396" s="166">
        <f t="shared" si="13"/>
        <v>1.5217201900520724E-2</v>
      </c>
      <c r="H396" s="165">
        <v>79793</v>
      </c>
      <c r="I396" s="166">
        <f t="shared" si="11"/>
        <v>3.1219933994174116E-2</v>
      </c>
    </row>
    <row r="397" spans="1:9" ht="15.75" x14ac:dyDescent="0.25">
      <c r="A397" s="161" t="s">
        <v>352</v>
      </c>
      <c r="B397" s="167"/>
      <c r="C397" s="167"/>
      <c r="D397" s="165">
        <v>82051</v>
      </c>
      <c r="E397" s="166">
        <f t="shared" si="12"/>
        <v>2.6850581362814836E-2</v>
      </c>
      <c r="F397" s="165">
        <v>79193</v>
      </c>
      <c r="G397" s="166">
        <f t="shared" si="13"/>
        <v>2.5938911085213578E-2</v>
      </c>
      <c r="H397" s="167"/>
      <c r="I397" s="167"/>
    </row>
    <row r="398" spans="1:9" ht="15.75" x14ac:dyDescent="0.25">
      <c r="A398" s="161" t="s">
        <v>353</v>
      </c>
      <c r="B398" s="167"/>
      <c r="C398" s="167"/>
      <c r="D398" s="167"/>
      <c r="E398" s="167"/>
      <c r="F398" s="167"/>
      <c r="G398" s="167"/>
      <c r="H398" s="165">
        <v>57926</v>
      </c>
      <c r="I398" s="166">
        <f>H398/H$403</f>
        <v>2.2664217369274622E-2</v>
      </c>
    </row>
    <row r="399" spans="1:9" ht="15.75" x14ac:dyDescent="0.25">
      <c r="A399" s="161" t="s">
        <v>354</v>
      </c>
      <c r="B399" s="167"/>
      <c r="C399" s="167"/>
      <c r="D399" s="167"/>
      <c r="E399" s="167"/>
      <c r="F399" s="167"/>
      <c r="G399" s="167"/>
      <c r="H399" s="165">
        <v>88973</v>
      </c>
      <c r="I399" s="166">
        <f>H399/H$403</f>
        <v>3.4811715153756015E-2</v>
      </c>
    </row>
    <row r="400" spans="1:9" x14ac:dyDescent="0.2">
      <c r="A400" s="163" t="s">
        <v>53</v>
      </c>
      <c r="B400" s="167"/>
      <c r="C400" s="167"/>
      <c r="D400" s="165">
        <v>0</v>
      </c>
      <c r="E400" s="166">
        <f>D400/D$403</f>
        <v>0</v>
      </c>
      <c r="F400" s="165">
        <v>0</v>
      </c>
      <c r="G400" s="166">
        <f>F400/F$403</f>
        <v>0</v>
      </c>
      <c r="H400" s="165">
        <v>0</v>
      </c>
      <c r="I400" s="166">
        <f>H400/H$403</f>
        <v>0</v>
      </c>
    </row>
    <row r="401" spans="1:9" x14ac:dyDescent="0.2">
      <c r="A401" s="163" t="s">
        <v>355</v>
      </c>
      <c r="B401" s="165">
        <v>1502</v>
      </c>
      <c r="C401" s="166">
        <f>B401/B$403</f>
        <v>4.8817396934189468E-4</v>
      </c>
      <c r="D401" s="165">
        <v>1355</v>
      </c>
      <c r="E401" s="166">
        <f>D401/D$403</f>
        <v>4.434137030214635E-4</v>
      </c>
      <c r="F401" s="165">
        <v>1259</v>
      </c>
      <c r="G401" s="166">
        <f>F401/F$403</f>
        <v>4.1237343018049442E-4</v>
      </c>
      <c r="H401" s="165">
        <v>2281</v>
      </c>
      <c r="I401" s="166">
        <f>H401/H$403</f>
        <v>8.9246762799632994E-4</v>
      </c>
    </row>
    <row r="402" spans="1:9" x14ac:dyDescent="0.2">
      <c r="A402" s="163" t="s">
        <v>356</v>
      </c>
      <c r="B402" s="165">
        <v>102481</v>
      </c>
      <c r="C402" s="166">
        <f>B402/B$403</f>
        <v>3.3307960420856667E-2</v>
      </c>
      <c r="D402" s="165">
        <v>157435</v>
      </c>
      <c r="E402" s="166">
        <f>D402/D$403</f>
        <v>5.1519436409729967E-2</v>
      </c>
      <c r="F402" s="165">
        <v>147250</v>
      </c>
      <c r="G402" s="166">
        <f>F402/F$403</f>
        <v>4.8230331687115019E-2</v>
      </c>
      <c r="H402" s="165">
        <v>112861</v>
      </c>
      <c r="I402" s="166">
        <f>H402/H$403</f>
        <v>4.4158171399953441E-2</v>
      </c>
    </row>
    <row r="403" spans="1:9" ht="15.75" x14ac:dyDescent="0.2">
      <c r="A403" s="140" t="s">
        <v>357</v>
      </c>
      <c r="B403" s="168">
        <f>SUM(B384:B388,B401:B402)</f>
        <v>3076772</v>
      </c>
      <c r="C403" s="169">
        <f>SUM(C384:C388,C401:C402)</f>
        <v>1</v>
      </c>
      <c r="D403" s="168">
        <f>SUM(D389:D397,D400:D402)</f>
        <v>3055837</v>
      </c>
      <c r="E403" s="169">
        <f>SUM(E389:E397,E400:E402)</f>
        <v>1</v>
      </c>
      <c r="F403" s="168">
        <f>SUM(F389:F397,F400:F402)</f>
        <v>3053058</v>
      </c>
      <c r="G403" s="169">
        <f>SUM(G389:G397,G400:G402)</f>
        <v>1</v>
      </c>
      <c r="H403" s="168">
        <f>SUM(H389:H396,H398:H402)</f>
        <v>2555835</v>
      </c>
      <c r="I403" s="169">
        <f>SUM(I389:I396,I398:I402)</f>
        <v>1</v>
      </c>
    </row>
    <row r="404" spans="1:9" x14ac:dyDescent="0.2">
      <c r="A404" s="163" t="s">
        <v>358</v>
      </c>
      <c r="B404" s="165">
        <v>4457902</v>
      </c>
      <c r="C404" s="170"/>
      <c r="D404" s="165">
        <v>4457466</v>
      </c>
      <c r="E404" s="170"/>
      <c r="F404" s="165">
        <v>4456816</v>
      </c>
      <c r="G404" s="170"/>
      <c r="H404" s="165">
        <v>4560012</v>
      </c>
      <c r="I404" s="170"/>
    </row>
    <row r="405" spans="1:9" ht="15.75" x14ac:dyDescent="0.2">
      <c r="A405" s="140" t="s">
        <v>359</v>
      </c>
      <c r="B405" s="171">
        <f>B403/B404</f>
        <v>0.69018385778781144</v>
      </c>
      <c r="C405" s="169"/>
      <c r="D405" s="171">
        <f>D403/D404</f>
        <v>0.68555475240865549</v>
      </c>
      <c r="E405" s="169"/>
      <c r="F405" s="171">
        <f>F403/F404</f>
        <v>0.6850311971595866</v>
      </c>
      <c r="G405" s="169"/>
      <c r="H405" s="171">
        <f>H403/H404</f>
        <v>0.56048865660879843</v>
      </c>
      <c r="I405" s="169"/>
    </row>
    <row r="423" spans="1:8" ht="15.75" x14ac:dyDescent="0.25">
      <c r="A423" s="46" t="s">
        <v>360</v>
      </c>
      <c r="B423" s="8"/>
      <c r="C423" s="8"/>
      <c r="D423" s="8"/>
    </row>
    <row r="425" spans="1:8" ht="15.75" x14ac:dyDescent="0.25">
      <c r="A425" s="176" t="s">
        <v>508</v>
      </c>
    </row>
    <row r="427" spans="1:8" ht="15.75" x14ac:dyDescent="0.2">
      <c r="A427" s="252" t="s">
        <v>361</v>
      </c>
      <c r="B427" s="253"/>
      <c r="C427" s="140" t="s">
        <v>74</v>
      </c>
      <c r="D427" s="140" t="s">
        <v>368</v>
      </c>
      <c r="E427" s="140" t="s">
        <v>14</v>
      </c>
      <c r="F427" s="160" t="s">
        <v>369</v>
      </c>
      <c r="G427" s="140" t="s">
        <v>15</v>
      </c>
      <c r="H427" s="160" t="s">
        <v>370</v>
      </c>
    </row>
    <row r="428" spans="1:8" ht="15.75" x14ac:dyDescent="0.2">
      <c r="A428" s="254" t="s">
        <v>362</v>
      </c>
      <c r="B428" s="255"/>
      <c r="C428" s="164"/>
      <c r="D428" s="164"/>
      <c r="E428" s="164"/>
      <c r="F428" s="164"/>
      <c r="G428" s="164"/>
      <c r="H428" s="164"/>
    </row>
    <row r="429" spans="1:8" ht="15.75" x14ac:dyDescent="0.25">
      <c r="A429" s="256" t="s">
        <v>363</v>
      </c>
      <c r="B429" s="257"/>
      <c r="C429" s="172">
        <v>536864</v>
      </c>
      <c r="D429" s="177">
        <f t="shared" ref="D429:D434" si="14">C429/$B$58</f>
        <v>8.1363642425778163E-2</v>
      </c>
      <c r="E429" s="172">
        <v>253901</v>
      </c>
      <c r="F429" s="177">
        <f>E429/$C$58</f>
        <v>8.0030801808392699E-2</v>
      </c>
      <c r="G429" s="172">
        <v>282963</v>
      </c>
      <c r="H429" s="177">
        <f>G429/$D$58</f>
        <v>8.2597954864094006E-2</v>
      </c>
    </row>
    <row r="430" spans="1:8" x14ac:dyDescent="0.2">
      <c r="A430" s="258" t="s">
        <v>364</v>
      </c>
      <c r="B430" s="259"/>
      <c r="C430" s="165">
        <v>466268</v>
      </c>
      <c r="D430" s="178">
        <f t="shared" si="14"/>
        <v>7.0664568357317187E-2</v>
      </c>
      <c r="E430" s="165">
        <v>213556</v>
      </c>
      <c r="F430" s="178">
        <f t="shared" ref="F430:F441" si="15">E430/$C$58</f>
        <v>6.7313866077696086E-2</v>
      </c>
      <c r="G430" s="165">
        <v>252712</v>
      </c>
      <c r="H430" s="178">
        <f t="shared" ref="H430:H441" si="16">G430/$D$58</f>
        <v>7.3767575158642379E-2</v>
      </c>
    </row>
    <row r="431" spans="1:8" x14ac:dyDescent="0.2">
      <c r="A431" s="258" t="s">
        <v>365</v>
      </c>
      <c r="B431" s="259"/>
      <c r="C431" s="165">
        <v>70596</v>
      </c>
      <c r="D431" s="178">
        <f t="shared" si="14"/>
        <v>1.0699074068460979E-2</v>
      </c>
      <c r="E431" s="165">
        <v>40345</v>
      </c>
      <c r="F431" s="178">
        <f t="shared" si="15"/>
        <v>1.2716935730696625E-2</v>
      </c>
      <c r="G431" s="165">
        <v>30251</v>
      </c>
      <c r="H431" s="178">
        <f t="shared" si="16"/>
        <v>8.8303797054516235E-3</v>
      </c>
    </row>
    <row r="432" spans="1:8" ht="15.75" x14ac:dyDescent="0.25">
      <c r="A432" s="256" t="s">
        <v>366</v>
      </c>
      <c r="B432" s="257"/>
      <c r="C432" s="172">
        <v>23780</v>
      </c>
      <c r="D432" s="177">
        <f t="shared" si="14"/>
        <v>3.6039433020001429E-3</v>
      </c>
      <c r="E432" s="172">
        <v>15001</v>
      </c>
      <c r="F432" s="177">
        <f t="shared" si="15"/>
        <v>4.7283864889374168E-3</v>
      </c>
      <c r="G432" s="172">
        <v>8779</v>
      </c>
      <c r="H432" s="177">
        <f t="shared" si="16"/>
        <v>2.5626228367379524E-3</v>
      </c>
    </row>
    <row r="433" spans="1:8" x14ac:dyDescent="0.2">
      <c r="A433" s="258" t="s">
        <v>364</v>
      </c>
      <c r="B433" s="259"/>
      <c r="C433" s="165">
        <v>1362</v>
      </c>
      <c r="D433" s="178">
        <f t="shared" si="14"/>
        <v>2.0641592839883074E-4</v>
      </c>
      <c r="E433" s="165">
        <v>911</v>
      </c>
      <c r="F433" s="178">
        <f t="shared" si="15"/>
        <v>2.8715152932617732E-4</v>
      </c>
      <c r="G433" s="165">
        <v>451</v>
      </c>
      <c r="H433" s="178">
        <f t="shared" si="16"/>
        <v>1.3164858177113756E-4</v>
      </c>
    </row>
    <row r="434" spans="1:8" x14ac:dyDescent="0.2">
      <c r="A434" s="258" t="s">
        <v>365</v>
      </c>
      <c r="B434" s="259"/>
      <c r="C434" s="165">
        <v>22418</v>
      </c>
      <c r="D434" s="178">
        <f t="shared" si="14"/>
        <v>3.3975273736013122E-3</v>
      </c>
      <c r="E434" s="165">
        <v>14090</v>
      </c>
      <c r="F434" s="178">
        <f t="shared" si="15"/>
        <v>4.4412349596112391E-3</v>
      </c>
      <c r="G434" s="165">
        <v>8328</v>
      </c>
      <c r="H434" s="178">
        <f t="shared" si="16"/>
        <v>2.4309742549668148E-3</v>
      </c>
    </row>
    <row r="435" spans="1:8" ht="15.75" x14ac:dyDescent="0.2">
      <c r="A435" s="271" t="s">
        <v>367</v>
      </c>
      <c r="B435" s="253"/>
      <c r="C435" s="173"/>
      <c r="D435" s="174"/>
      <c r="E435" s="173"/>
      <c r="F435" s="174"/>
      <c r="G435" s="173"/>
      <c r="H435" s="174"/>
    </row>
    <row r="436" spans="1:8" ht="15.75" x14ac:dyDescent="0.25">
      <c r="A436" s="256" t="s">
        <v>363</v>
      </c>
      <c r="B436" s="257"/>
      <c r="C436" s="172">
        <v>4522</v>
      </c>
      <c r="D436" s="177">
        <f t="shared" ref="D436:D441" si="17">C436/$B$58</f>
        <v>6.8532513085133083E-4</v>
      </c>
      <c r="E436" s="172">
        <v>1910</v>
      </c>
      <c r="F436" s="177">
        <f t="shared" si="15"/>
        <v>6.0204107685290749E-4</v>
      </c>
      <c r="G436" s="172">
        <v>2612</v>
      </c>
      <c r="H436" s="177">
        <f t="shared" si="16"/>
        <v>7.62452540102464E-4</v>
      </c>
    </row>
    <row r="437" spans="1:8" x14ac:dyDescent="0.2">
      <c r="A437" s="258" t="s">
        <v>364</v>
      </c>
      <c r="B437" s="259"/>
      <c r="C437" s="165">
        <v>3880</v>
      </c>
      <c r="D437" s="178">
        <f t="shared" si="17"/>
        <v>5.880277549100317E-4</v>
      </c>
      <c r="E437" s="165">
        <v>1579</v>
      </c>
      <c r="F437" s="178">
        <f t="shared" si="15"/>
        <v>4.977083038485555E-4</v>
      </c>
      <c r="G437" s="165">
        <v>2301</v>
      </c>
      <c r="H437" s="178">
        <f t="shared" si="16"/>
        <v>6.7167048038888587E-4</v>
      </c>
    </row>
    <row r="438" spans="1:8" x14ac:dyDescent="0.2">
      <c r="A438" s="258" t="s">
        <v>365</v>
      </c>
      <c r="B438" s="259"/>
      <c r="C438" s="165">
        <v>642</v>
      </c>
      <c r="D438" s="178">
        <f t="shared" si="17"/>
        <v>9.7297375941299074E-5</v>
      </c>
      <c r="E438" s="165">
        <v>331</v>
      </c>
      <c r="F438" s="178">
        <f t="shared" si="15"/>
        <v>1.0433277300435203E-4</v>
      </c>
      <c r="G438" s="165">
        <v>311</v>
      </c>
      <c r="H438" s="178">
        <f t="shared" si="16"/>
        <v>9.0782059713578225E-5</v>
      </c>
    </row>
    <row r="439" spans="1:8" ht="15.75" x14ac:dyDescent="0.25">
      <c r="A439" s="256" t="s">
        <v>366</v>
      </c>
      <c r="B439" s="257"/>
      <c r="C439" s="172">
        <v>35</v>
      </c>
      <c r="D439" s="177">
        <f t="shared" si="17"/>
        <v>5.304374077796678E-6</v>
      </c>
      <c r="E439" s="172">
        <v>17</v>
      </c>
      <c r="F439" s="177">
        <f t="shared" si="15"/>
        <v>5.358480788743156E-6</v>
      </c>
      <c r="G439" s="172">
        <v>18</v>
      </c>
      <c r="H439" s="177">
        <f t="shared" si="16"/>
        <v>5.2542671216861995E-6</v>
      </c>
    </row>
    <row r="440" spans="1:8" x14ac:dyDescent="0.2">
      <c r="A440" s="258" t="s">
        <v>364</v>
      </c>
      <c r="B440" s="259"/>
      <c r="C440" s="175">
        <v>1</v>
      </c>
      <c r="D440" s="178">
        <f t="shared" si="17"/>
        <v>1.5155354507990509E-7</v>
      </c>
      <c r="E440" s="175">
        <v>0</v>
      </c>
      <c r="F440" s="178">
        <f t="shared" si="15"/>
        <v>0</v>
      </c>
      <c r="G440" s="175">
        <v>1</v>
      </c>
      <c r="H440" s="178">
        <f t="shared" si="16"/>
        <v>2.9190372898256662E-7</v>
      </c>
    </row>
    <row r="441" spans="1:8" x14ac:dyDescent="0.2">
      <c r="A441" s="258" t="s">
        <v>365</v>
      </c>
      <c r="B441" s="259"/>
      <c r="C441" s="165">
        <v>34</v>
      </c>
      <c r="D441" s="178">
        <f t="shared" si="17"/>
        <v>5.1528205327167732E-6</v>
      </c>
      <c r="E441" s="165">
        <v>17</v>
      </c>
      <c r="F441" s="178">
        <f t="shared" si="15"/>
        <v>5.358480788743156E-6</v>
      </c>
      <c r="G441" s="165">
        <v>17</v>
      </c>
      <c r="H441" s="178">
        <f t="shared" si="16"/>
        <v>4.9623633927036331E-6</v>
      </c>
    </row>
    <row r="464" spans="1:6" ht="15.75" x14ac:dyDescent="0.25">
      <c r="A464" s="46" t="s">
        <v>437</v>
      </c>
      <c r="B464" s="8"/>
      <c r="C464" s="8"/>
      <c r="D464" s="8"/>
      <c r="E464" s="8"/>
      <c r="F464" s="8"/>
    </row>
    <row r="466" spans="1:8" ht="15.75" x14ac:dyDescent="0.2">
      <c r="A466" s="264" t="s">
        <v>361</v>
      </c>
      <c r="B466" s="265"/>
      <c r="C466" s="185" t="s">
        <v>509</v>
      </c>
      <c r="D466" s="185" t="s">
        <v>510</v>
      </c>
      <c r="E466" s="185" t="s">
        <v>511</v>
      </c>
      <c r="F466" s="185" t="s">
        <v>512</v>
      </c>
      <c r="G466" s="185" t="s">
        <v>513</v>
      </c>
      <c r="H466" s="207" t="s">
        <v>514</v>
      </c>
    </row>
    <row r="467" spans="1:8" x14ac:dyDescent="0.2">
      <c r="A467" s="139" t="s">
        <v>438</v>
      </c>
      <c r="B467" s="108"/>
      <c r="C467" s="60">
        <v>447</v>
      </c>
      <c r="D467" s="60">
        <v>449</v>
      </c>
      <c r="E467" s="60">
        <v>448</v>
      </c>
      <c r="F467" s="60">
        <v>449</v>
      </c>
      <c r="G467" s="60">
        <v>452</v>
      </c>
      <c r="H467" s="60">
        <v>453</v>
      </c>
    </row>
    <row r="468" spans="1:8" x14ac:dyDescent="0.2">
      <c r="A468" s="138" t="s">
        <v>439</v>
      </c>
      <c r="B468" s="106"/>
      <c r="C468" s="58">
        <v>0</v>
      </c>
      <c r="D468" s="58">
        <v>0</v>
      </c>
      <c r="E468" s="58">
        <v>0</v>
      </c>
      <c r="F468" s="58">
        <v>0</v>
      </c>
      <c r="G468" s="58">
        <v>0</v>
      </c>
      <c r="H468" s="58">
        <v>0</v>
      </c>
    </row>
    <row r="469" spans="1:8" x14ac:dyDescent="0.2">
      <c r="A469" s="139" t="s">
        <v>440</v>
      </c>
      <c r="B469" s="108"/>
      <c r="C469" s="60">
        <v>1953</v>
      </c>
      <c r="D469" s="60">
        <v>1960</v>
      </c>
      <c r="E469" s="60">
        <v>1964</v>
      </c>
      <c r="F469" s="60">
        <v>1969</v>
      </c>
      <c r="G469" s="60">
        <v>1987</v>
      </c>
      <c r="H469" s="60">
        <v>1997</v>
      </c>
    </row>
    <row r="470" spans="1:8" x14ac:dyDescent="0.2">
      <c r="A470" s="138" t="s">
        <v>441</v>
      </c>
      <c r="B470" s="106"/>
      <c r="C470" s="58">
        <v>401</v>
      </c>
      <c r="D470" s="58">
        <v>406</v>
      </c>
      <c r="E470" s="58">
        <v>406</v>
      </c>
      <c r="F470" s="58">
        <v>408</v>
      </c>
      <c r="G470" s="58">
        <v>420</v>
      </c>
      <c r="H470" s="58">
        <v>424</v>
      </c>
    </row>
    <row r="471" spans="1:8" x14ac:dyDescent="0.2">
      <c r="A471" s="139" t="s">
        <v>442</v>
      </c>
      <c r="B471" s="108"/>
      <c r="C471" s="60">
        <v>37</v>
      </c>
      <c r="D471" s="60">
        <v>37</v>
      </c>
      <c r="E471" s="60">
        <v>37</v>
      </c>
      <c r="F471" s="60">
        <v>37</v>
      </c>
      <c r="G471" s="60">
        <v>38</v>
      </c>
      <c r="H471" s="60">
        <v>40</v>
      </c>
    </row>
    <row r="472" spans="1:8" x14ac:dyDescent="0.2">
      <c r="A472" s="138" t="s">
        <v>443</v>
      </c>
      <c r="B472" s="106"/>
      <c r="C472" s="58">
        <v>1515</v>
      </c>
      <c r="D472" s="58">
        <v>1517</v>
      </c>
      <c r="E472" s="58">
        <v>1521</v>
      </c>
      <c r="F472" s="58">
        <v>1524</v>
      </c>
      <c r="G472" s="58">
        <v>1529</v>
      </c>
      <c r="H472" s="58">
        <v>1533</v>
      </c>
    </row>
    <row r="473" spans="1:8" x14ac:dyDescent="0.2">
      <c r="A473" s="139" t="s">
        <v>444</v>
      </c>
      <c r="B473" s="108"/>
      <c r="C473" s="60">
        <v>6555984</v>
      </c>
      <c r="D473" s="60">
        <v>6195852</v>
      </c>
      <c r="E473" s="60">
        <v>6682313</v>
      </c>
      <c r="F473" s="60">
        <v>6400318</v>
      </c>
      <c r="G473" s="60">
        <v>6427103</v>
      </c>
      <c r="H473" s="60">
        <v>6681111</v>
      </c>
    </row>
    <row r="474" spans="1:8" x14ac:dyDescent="0.2">
      <c r="A474" s="138" t="s">
        <v>445</v>
      </c>
      <c r="B474" s="106"/>
      <c r="C474" s="58">
        <v>0</v>
      </c>
      <c r="D474" s="58">
        <v>37244</v>
      </c>
      <c r="E474" s="58">
        <v>37435</v>
      </c>
      <c r="F474" s="58">
        <v>37796</v>
      </c>
      <c r="G474" s="58">
        <v>38371</v>
      </c>
      <c r="H474" s="58">
        <v>38642</v>
      </c>
    </row>
    <row r="475" spans="1:8" x14ac:dyDescent="0.2">
      <c r="A475" s="139" t="s">
        <v>446</v>
      </c>
      <c r="B475" s="108"/>
      <c r="C475" s="60">
        <v>24097</v>
      </c>
      <c r="D475" s="60">
        <v>24638</v>
      </c>
      <c r="E475" s="60">
        <v>24933</v>
      </c>
      <c r="F475" s="60">
        <v>25258</v>
      </c>
      <c r="G475" s="60">
        <v>25352</v>
      </c>
      <c r="H475" s="60">
        <v>26071</v>
      </c>
    </row>
    <row r="476" spans="1:8" x14ac:dyDescent="0.2">
      <c r="A476" s="138" t="s">
        <v>447</v>
      </c>
      <c r="B476" s="106"/>
      <c r="C476" s="58">
        <v>3872528</v>
      </c>
      <c r="D476" s="58">
        <v>3683985</v>
      </c>
      <c r="E476" s="58">
        <v>3852749</v>
      </c>
      <c r="F476" s="58">
        <v>3942734</v>
      </c>
      <c r="G476" s="58">
        <v>3842235</v>
      </c>
      <c r="H476" s="58">
        <v>4191631</v>
      </c>
    </row>
    <row r="477" spans="1:8" x14ac:dyDescent="0.2">
      <c r="A477" s="139" t="s">
        <v>448</v>
      </c>
      <c r="B477" s="108"/>
      <c r="C477" s="60">
        <v>4179987</v>
      </c>
      <c r="D477" s="60">
        <v>0</v>
      </c>
      <c r="E477" s="60">
        <v>4220235</v>
      </c>
      <c r="F477" s="60">
        <v>4250331</v>
      </c>
      <c r="G477" s="60">
        <v>4296064</v>
      </c>
      <c r="H477" s="60">
        <v>4318019</v>
      </c>
    </row>
    <row r="478" spans="1:8" x14ac:dyDescent="0.2">
      <c r="A478" s="138" t="s">
        <v>449</v>
      </c>
      <c r="B478" s="106"/>
      <c r="C478" s="58">
        <v>4179987</v>
      </c>
      <c r="D478" s="58">
        <v>0</v>
      </c>
      <c r="E478" s="58">
        <v>4220235</v>
      </c>
      <c r="F478" s="58">
        <v>4250331</v>
      </c>
      <c r="G478" s="58">
        <v>4296064</v>
      </c>
      <c r="H478" s="58">
        <v>4318019</v>
      </c>
    </row>
    <row r="479" spans="1:8" x14ac:dyDescent="0.2">
      <c r="A479" s="139" t="s">
        <v>450</v>
      </c>
      <c r="B479" s="108"/>
      <c r="C479" s="60">
        <v>0</v>
      </c>
      <c r="D479" s="60">
        <v>0</v>
      </c>
      <c r="E479" s="60">
        <v>0</v>
      </c>
      <c r="F479" s="60">
        <v>0</v>
      </c>
      <c r="G479" s="60">
        <v>0</v>
      </c>
      <c r="H479" s="60">
        <v>0</v>
      </c>
    </row>
    <row r="480" spans="1:8" x14ac:dyDescent="0.2">
      <c r="A480" s="138" t="s">
        <v>451</v>
      </c>
      <c r="B480" s="106"/>
      <c r="C480" s="58">
        <v>0</v>
      </c>
      <c r="D480" s="58">
        <v>0</v>
      </c>
      <c r="E480" s="58">
        <v>0</v>
      </c>
      <c r="F480" s="58">
        <v>0</v>
      </c>
      <c r="G480" s="58">
        <v>0</v>
      </c>
      <c r="H480" s="58">
        <v>0</v>
      </c>
    </row>
    <row r="481" spans="1:8" x14ac:dyDescent="0.2">
      <c r="A481" s="139" t="s">
        <v>452</v>
      </c>
      <c r="B481" s="108"/>
      <c r="C481" s="60">
        <v>1041954</v>
      </c>
      <c r="D481" s="60">
        <v>0</v>
      </c>
      <c r="E481" s="60">
        <v>1036643</v>
      </c>
      <c r="F481" s="60">
        <v>1047703</v>
      </c>
      <c r="G481" s="60">
        <v>1056989</v>
      </c>
      <c r="H481" s="60">
        <v>1063210</v>
      </c>
    </row>
    <row r="482" spans="1:8" x14ac:dyDescent="0.2">
      <c r="A482" s="138" t="s">
        <v>453</v>
      </c>
      <c r="B482" s="106"/>
      <c r="C482" s="58">
        <v>1017246</v>
      </c>
      <c r="D482" s="58">
        <v>0</v>
      </c>
      <c r="E482" s="58">
        <v>1036643</v>
      </c>
      <c r="F482" s="58">
        <v>1047703</v>
      </c>
      <c r="G482" s="58">
        <v>1056989</v>
      </c>
      <c r="H482" s="58">
        <v>1063210</v>
      </c>
    </row>
    <row r="483" spans="1:8" x14ac:dyDescent="0.2">
      <c r="A483" s="139" t="s">
        <v>454</v>
      </c>
      <c r="B483" s="108"/>
      <c r="C483" s="60">
        <v>0</v>
      </c>
      <c r="D483" s="60">
        <v>0</v>
      </c>
      <c r="E483" s="60">
        <v>0</v>
      </c>
      <c r="F483" s="60">
        <v>0</v>
      </c>
      <c r="G483" s="60">
        <v>0</v>
      </c>
      <c r="H483" s="60">
        <v>0</v>
      </c>
    </row>
    <row r="484" spans="1:8" x14ac:dyDescent="0.2">
      <c r="A484" s="138" t="s">
        <v>455</v>
      </c>
      <c r="B484" s="106"/>
      <c r="C484" s="58">
        <v>24708</v>
      </c>
      <c r="D484" s="58">
        <v>0</v>
      </c>
      <c r="E484" s="58">
        <v>0</v>
      </c>
      <c r="F484" s="58">
        <v>0</v>
      </c>
      <c r="G484" s="58">
        <v>0</v>
      </c>
      <c r="H484" s="58">
        <v>0</v>
      </c>
    </row>
    <row r="486" spans="1:8" ht="15.75" x14ac:dyDescent="0.2">
      <c r="A486" s="252" t="s">
        <v>361</v>
      </c>
      <c r="B486" s="253"/>
      <c r="C486" s="140" t="str">
        <f>CONCATENATE(C466," a ",D466)</f>
        <v>May 2022 a Jun 2022</v>
      </c>
      <c r="D486" s="140" t="str">
        <f>CONCATENATE(D466," a ",E466)</f>
        <v>Jun 2022 a Jul 2022</v>
      </c>
      <c r="E486" s="140" t="str">
        <f>CONCATENATE(E466," a ",F466)</f>
        <v>Jul 2022 a Ago 2022</v>
      </c>
      <c r="F486" s="140" t="str">
        <f>CONCATENATE(F466," a ",G466)</f>
        <v>Ago 2022 a Sep 2022</v>
      </c>
      <c r="G486" s="140" t="str">
        <f>CONCATENATE(G466," a ",H466)</f>
        <v>Sep 2022 a Oct 2022</v>
      </c>
    </row>
    <row r="487" spans="1:8" x14ac:dyDescent="0.2">
      <c r="A487" s="139" t="s">
        <v>438</v>
      </c>
      <c r="B487" s="108"/>
      <c r="C487" s="186">
        <f>IF(C467&gt;0,D467/C467-1,0)</f>
        <v>4.4742729306488371E-3</v>
      </c>
      <c r="D487" s="186">
        <f t="shared" ref="D487:G488" si="18">IF(D467&gt;0,E467/D467-1,0)</f>
        <v>-2.2271714922048602E-3</v>
      </c>
      <c r="E487" s="186">
        <f t="shared" si="18"/>
        <v>2.2321428571427937E-3</v>
      </c>
      <c r="F487" s="186">
        <f t="shared" si="18"/>
        <v>6.6815144766148027E-3</v>
      </c>
      <c r="G487" s="186">
        <f t="shared" si="18"/>
        <v>2.2123893805310324E-3</v>
      </c>
    </row>
    <row r="488" spans="1:8" x14ac:dyDescent="0.2">
      <c r="A488" s="138" t="s">
        <v>439</v>
      </c>
      <c r="B488" s="106"/>
      <c r="C488" s="187">
        <f>IF(C468&gt;0,D468/C468-1,0)</f>
        <v>0</v>
      </c>
      <c r="D488" s="187">
        <f t="shared" si="18"/>
        <v>0</v>
      </c>
      <c r="E488" s="187">
        <f t="shared" si="18"/>
        <v>0</v>
      </c>
      <c r="F488" s="187">
        <f t="shared" si="18"/>
        <v>0</v>
      </c>
      <c r="G488" s="187">
        <f t="shared" si="18"/>
        <v>0</v>
      </c>
    </row>
    <row r="489" spans="1:8" x14ac:dyDescent="0.2">
      <c r="A489" s="139" t="s">
        <v>440</v>
      </c>
      <c r="B489" s="108"/>
      <c r="C489" s="186">
        <f t="shared" ref="C489:G504" si="19">IF(C469&gt;0,D469/C469-1,0)</f>
        <v>3.5842293906809264E-3</v>
      </c>
      <c r="D489" s="186">
        <f t="shared" si="19"/>
        <v>2.0408163265306367E-3</v>
      </c>
      <c r="E489" s="186">
        <f t="shared" si="19"/>
        <v>2.5458248472505218E-3</v>
      </c>
      <c r="F489" s="186">
        <f t="shared" si="19"/>
        <v>9.1416962925343626E-3</v>
      </c>
      <c r="G489" s="186">
        <f t="shared" si="19"/>
        <v>5.0327126321088045E-3</v>
      </c>
    </row>
    <row r="490" spans="1:8" x14ac:dyDescent="0.2">
      <c r="A490" s="138" t="s">
        <v>441</v>
      </c>
      <c r="B490" s="106"/>
      <c r="C490" s="187">
        <f t="shared" si="19"/>
        <v>1.2468827930174564E-2</v>
      </c>
      <c r="D490" s="187">
        <f t="shared" si="19"/>
        <v>0</v>
      </c>
      <c r="E490" s="187">
        <f t="shared" si="19"/>
        <v>4.9261083743843415E-3</v>
      </c>
      <c r="F490" s="187">
        <f t="shared" si="19"/>
        <v>2.9411764705882248E-2</v>
      </c>
      <c r="G490" s="187">
        <f t="shared" si="19"/>
        <v>9.52380952380949E-3</v>
      </c>
    </row>
    <row r="491" spans="1:8" x14ac:dyDescent="0.2">
      <c r="A491" s="139" t="s">
        <v>442</v>
      </c>
      <c r="B491" s="108"/>
      <c r="C491" s="186">
        <f t="shared" si="19"/>
        <v>0</v>
      </c>
      <c r="D491" s="186">
        <f t="shared" si="19"/>
        <v>0</v>
      </c>
      <c r="E491" s="186">
        <f t="shared" si="19"/>
        <v>0</v>
      </c>
      <c r="F491" s="186">
        <f t="shared" si="19"/>
        <v>2.7027027027026973E-2</v>
      </c>
      <c r="G491" s="186">
        <f t="shared" si="19"/>
        <v>5.2631578947368363E-2</v>
      </c>
    </row>
    <row r="492" spans="1:8" x14ac:dyDescent="0.2">
      <c r="A492" s="138" t="s">
        <v>443</v>
      </c>
      <c r="B492" s="106"/>
      <c r="C492" s="187">
        <f t="shared" si="19"/>
        <v>1.3201320132012473E-3</v>
      </c>
      <c r="D492" s="187">
        <f t="shared" si="19"/>
        <v>2.636783124587927E-3</v>
      </c>
      <c r="E492" s="187">
        <f t="shared" si="19"/>
        <v>1.9723865877712132E-3</v>
      </c>
      <c r="F492" s="187">
        <f t="shared" si="19"/>
        <v>3.2808398950130435E-3</v>
      </c>
      <c r="G492" s="187">
        <f t="shared" si="19"/>
        <v>2.6160889470241422E-3</v>
      </c>
    </row>
    <row r="493" spans="1:8" x14ac:dyDescent="0.2">
      <c r="A493" s="139" t="s">
        <v>444</v>
      </c>
      <c r="B493" s="108"/>
      <c r="C493" s="186">
        <f t="shared" si="19"/>
        <v>-5.4931799711530727E-2</v>
      </c>
      <c r="D493" s="186">
        <f t="shared" si="19"/>
        <v>7.8513979998231065E-2</v>
      </c>
      <c r="E493" s="186">
        <f t="shared" si="19"/>
        <v>-4.2200208221314983E-2</v>
      </c>
      <c r="F493" s="186">
        <f t="shared" si="19"/>
        <v>4.1849483103808538E-3</v>
      </c>
      <c r="G493" s="186">
        <f t="shared" si="19"/>
        <v>3.9521383117712583E-2</v>
      </c>
    </row>
    <row r="494" spans="1:8" x14ac:dyDescent="0.2">
      <c r="A494" s="138" t="s">
        <v>445</v>
      </c>
      <c r="B494" s="106"/>
      <c r="C494" s="187">
        <f t="shared" si="19"/>
        <v>0</v>
      </c>
      <c r="D494" s="187">
        <f t="shared" si="19"/>
        <v>5.1283428203201531E-3</v>
      </c>
      <c r="E494" s="187">
        <f t="shared" si="19"/>
        <v>9.6433818618939515E-3</v>
      </c>
      <c r="F494" s="187">
        <f t="shared" si="19"/>
        <v>1.5213250079373575E-2</v>
      </c>
      <c r="G494" s="187">
        <f t="shared" si="19"/>
        <v>7.0626254202392769E-3</v>
      </c>
    </row>
    <row r="495" spans="1:8" x14ac:dyDescent="0.2">
      <c r="A495" s="139" t="s">
        <v>446</v>
      </c>
      <c r="B495" s="108"/>
      <c r="C495" s="186">
        <f t="shared" si="19"/>
        <v>2.2450927501348694E-2</v>
      </c>
      <c r="D495" s="186">
        <f t="shared" si="19"/>
        <v>1.1973374462212805E-2</v>
      </c>
      <c r="E495" s="186">
        <f t="shared" si="19"/>
        <v>1.303493362210717E-2</v>
      </c>
      <c r="F495" s="186">
        <f t="shared" si="19"/>
        <v>3.7215931586032092E-3</v>
      </c>
      <c r="G495" s="186">
        <f t="shared" si="19"/>
        <v>2.8360681603029292E-2</v>
      </c>
    </row>
    <row r="496" spans="1:8" x14ac:dyDescent="0.2">
      <c r="A496" s="138" t="s">
        <v>447</v>
      </c>
      <c r="B496" s="106"/>
      <c r="C496" s="187">
        <f t="shared" si="19"/>
        <v>-4.8687317431920452E-2</v>
      </c>
      <c r="D496" s="187">
        <f t="shared" si="19"/>
        <v>4.5810175665753183E-2</v>
      </c>
      <c r="E496" s="187">
        <f t="shared" si="19"/>
        <v>2.3356050446058152E-2</v>
      </c>
      <c r="F496" s="187">
        <f t="shared" si="19"/>
        <v>-2.5489672902102911E-2</v>
      </c>
      <c r="G496" s="187">
        <f t="shared" si="19"/>
        <v>9.0935614297407596E-2</v>
      </c>
    </row>
    <row r="497" spans="1:9" x14ac:dyDescent="0.2">
      <c r="A497" s="139" t="s">
        <v>448</v>
      </c>
      <c r="B497" s="108"/>
      <c r="C497" s="186">
        <f t="shared" si="19"/>
        <v>-1</v>
      </c>
      <c r="D497" s="186">
        <f t="shared" si="19"/>
        <v>0</v>
      </c>
      <c r="E497" s="186">
        <f t="shared" si="19"/>
        <v>7.1313564292034837E-3</v>
      </c>
      <c r="F497" s="186">
        <f t="shared" si="19"/>
        <v>1.0759867878525231E-2</v>
      </c>
      <c r="G497" s="186">
        <f t="shared" si="19"/>
        <v>5.1104918362483431E-3</v>
      </c>
    </row>
    <row r="498" spans="1:9" x14ac:dyDescent="0.2">
      <c r="A498" s="138" t="s">
        <v>449</v>
      </c>
      <c r="B498" s="106"/>
      <c r="C498" s="187">
        <f t="shared" si="19"/>
        <v>-1</v>
      </c>
      <c r="D498" s="187">
        <f t="shared" si="19"/>
        <v>0</v>
      </c>
      <c r="E498" s="187">
        <f t="shared" si="19"/>
        <v>7.1313564292034837E-3</v>
      </c>
      <c r="F498" s="187">
        <f t="shared" si="19"/>
        <v>1.0759867878525231E-2</v>
      </c>
      <c r="G498" s="187">
        <f t="shared" si="19"/>
        <v>5.1104918362483431E-3</v>
      </c>
    </row>
    <row r="499" spans="1:9" x14ac:dyDescent="0.2">
      <c r="A499" s="139" t="s">
        <v>450</v>
      </c>
      <c r="B499" s="108"/>
      <c r="C499" s="186">
        <f t="shared" si="19"/>
        <v>0</v>
      </c>
      <c r="D499" s="186">
        <f t="shared" si="19"/>
        <v>0</v>
      </c>
      <c r="E499" s="186">
        <f t="shared" si="19"/>
        <v>0</v>
      </c>
      <c r="F499" s="186">
        <f t="shared" si="19"/>
        <v>0</v>
      </c>
      <c r="G499" s="186">
        <f t="shared" si="19"/>
        <v>0</v>
      </c>
    </row>
    <row r="500" spans="1:9" x14ac:dyDescent="0.2">
      <c r="A500" s="138" t="s">
        <v>451</v>
      </c>
      <c r="B500" s="106"/>
      <c r="C500" s="187">
        <f t="shared" si="19"/>
        <v>0</v>
      </c>
      <c r="D500" s="187">
        <f t="shared" si="19"/>
        <v>0</v>
      </c>
      <c r="E500" s="187">
        <f t="shared" si="19"/>
        <v>0</v>
      </c>
      <c r="F500" s="187">
        <f t="shared" si="19"/>
        <v>0</v>
      </c>
      <c r="G500" s="187">
        <f t="shared" si="19"/>
        <v>0</v>
      </c>
    </row>
    <row r="501" spans="1:9" x14ac:dyDescent="0.2">
      <c r="A501" s="139" t="s">
        <v>452</v>
      </c>
      <c r="B501" s="108"/>
      <c r="C501" s="186">
        <f t="shared" si="19"/>
        <v>-1</v>
      </c>
      <c r="D501" s="186">
        <f t="shared" si="19"/>
        <v>0</v>
      </c>
      <c r="E501" s="186">
        <f t="shared" si="19"/>
        <v>1.0669053859428956E-2</v>
      </c>
      <c r="F501" s="186">
        <f t="shared" si="19"/>
        <v>8.863198826384977E-3</v>
      </c>
      <c r="G501" s="186">
        <f t="shared" si="19"/>
        <v>5.8855863211442205E-3</v>
      </c>
    </row>
    <row r="502" spans="1:9" x14ac:dyDescent="0.2">
      <c r="A502" s="138" t="s">
        <v>453</v>
      </c>
      <c r="B502" s="106"/>
      <c r="C502" s="187">
        <f t="shared" si="19"/>
        <v>-1</v>
      </c>
      <c r="D502" s="187">
        <f t="shared" si="19"/>
        <v>0</v>
      </c>
      <c r="E502" s="187">
        <f t="shared" si="19"/>
        <v>1.0669053859428956E-2</v>
      </c>
      <c r="F502" s="187">
        <f t="shared" si="19"/>
        <v>8.863198826384977E-3</v>
      </c>
      <c r="G502" s="187">
        <f t="shared" si="19"/>
        <v>5.8855863211442205E-3</v>
      </c>
    </row>
    <row r="503" spans="1:9" x14ac:dyDescent="0.2">
      <c r="A503" s="139" t="s">
        <v>454</v>
      </c>
      <c r="B503" s="108"/>
      <c r="C503" s="186">
        <f t="shared" si="19"/>
        <v>0</v>
      </c>
      <c r="D503" s="186">
        <f t="shared" si="19"/>
        <v>0</v>
      </c>
      <c r="E503" s="186">
        <f t="shared" si="19"/>
        <v>0</v>
      </c>
      <c r="F503" s="186">
        <f t="shared" si="19"/>
        <v>0</v>
      </c>
      <c r="G503" s="186">
        <f t="shared" si="19"/>
        <v>0</v>
      </c>
    </row>
    <row r="504" spans="1:9" x14ac:dyDescent="0.2">
      <c r="A504" s="138" t="s">
        <v>455</v>
      </c>
      <c r="B504" s="106"/>
      <c r="C504" s="187">
        <f t="shared" si="19"/>
        <v>-1</v>
      </c>
      <c r="D504" s="187">
        <f t="shared" si="19"/>
        <v>0</v>
      </c>
      <c r="E504" s="187">
        <f t="shared" si="19"/>
        <v>0</v>
      </c>
      <c r="F504" s="187">
        <f t="shared" si="19"/>
        <v>0</v>
      </c>
      <c r="G504" s="187">
        <f t="shared" si="19"/>
        <v>0</v>
      </c>
    </row>
    <row r="505" spans="1:9" ht="15.75" x14ac:dyDescent="0.25">
      <c r="A505" s="46" t="s">
        <v>456</v>
      </c>
      <c r="B505" s="8"/>
      <c r="C505" s="8"/>
      <c r="D505" s="8"/>
      <c r="E505" s="8"/>
      <c r="F505" s="8"/>
    </row>
    <row r="506" spans="1:9" ht="15.75" x14ac:dyDescent="0.25">
      <c r="A506" s="192"/>
      <c r="B506" s="193"/>
      <c r="C506" s="193"/>
      <c r="D506" s="193"/>
      <c r="E506" s="193"/>
      <c r="F506" s="193"/>
      <c r="G506" s="30"/>
      <c r="H506" s="30"/>
      <c r="I506" s="30"/>
    </row>
    <row r="507" spans="1:9" ht="15.75" x14ac:dyDescent="0.2">
      <c r="A507" s="272" t="s">
        <v>484</v>
      </c>
      <c r="B507" s="273"/>
      <c r="C507" s="198">
        <v>44621</v>
      </c>
      <c r="D507" s="198" t="s">
        <v>515</v>
      </c>
      <c r="E507" s="198">
        <v>44682</v>
      </c>
      <c r="F507" s="198">
        <v>44713</v>
      </c>
      <c r="G507" s="198">
        <v>44743</v>
      </c>
      <c r="H507" s="198" t="s">
        <v>516</v>
      </c>
    </row>
    <row r="508" spans="1:9" ht="15.75" x14ac:dyDescent="0.2">
      <c r="A508" s="274" t="s">
        <v>457</v>
      </c>
      <c r="B508" s="275"/>
      <c r="C508" s="205">
        <v>147661157</v>
      </c>
      <c r="D508" s="205">
        <v>149637620</v>
      </c>
      <c r="E508" s="205">
        <v>153934402</v>
      </c>
      <c r="F508" s="205">
        <v>155910903</v>
      </c>
      <c r="G508" s="205">
        <v>155064954</v>
      </c>
      <c r="H508" s="205">
        <v>153817529</v>
      </c>
    </row>
    <row r="509" spans="1:9" x14ac:dyDescent="0.2">
      <c r="A509" s="208" t="s">
        <v>458</v>
      </c>
      <c r="B509" s="273"/>
      <c r="C509" s="206">
        <v>91033698</v>
      </c>
      <c r="D509" s="206">
        <v>89455651</v>
      </c>
      <c r="E509" s="206">
        <v>94174870</v>
      </c>
      <c r="F509" s="206">
        <v>96740908</v>
      </c>
      <c r="G509" s="206">
        <v>96450840</v>
      </c>
      <c r="H509" s="206">
        <v>95509545</v>
      </c>
    </row>
    <row r="510" spans="1:9" x14ac:dyDescent="0.2">
      <c r="A510" s="208" t="s">
        <v>459</v>
      </c>
      <c r="B510" s="273"/>
      <c r="C510" s="206">
        <v>17331778</v>
      </c>
      <c r="D510" s="206">
        <v>17083019</v>
      </c>
      <c r="E510" s="206">
        <v>17778137</v>
      </c>
      <c r="F510" s="206">
        <v>17235517</v>
      </c>
      <c r="G510" s="206">
        <v>18076392</v>
      </c>
      <c r="H510" s="206">
        <v>16951691</v>
      </c>
    </row>
    <row r="511" spans="1:9" x14ac:dyDescent="0.2">
      <c r="A511" s="208" t="s">
        <v>460</v>
      </c>
      <c r="B511" s="273"/>
      <c r="C511" s="206">
        <v>39295681</v>
      </c>
      <c r="D511" s="206">
        <v>43098950</v>
      </c>
      <c r="E511" s="206">
        <v>41981395</v>
      </c>
      <c r="F511" s="206">
        <v>41934478</v>
      </c>
      <c r="G511" s="206">
        <v>40537722</v>
      </c>
      <c r="H511" s="206">
        <v>41356293</v>
      </c>
    </row>
    <row r="512" spans="1:9" ht="15.75" x14ac:dyDescent="0.25">
      <c r="A512" s="276" t="s">
        <v>461</v>
      </c>
      <c r="B512" s="257"/>
      <c r="C512" s="205">
        <v>145331944</v>
      </c>
      <c r="D512" s="205">
        <v>147329879</v>
      </c>
      <c r="E512" s="205">
        <v>151614220</v>
      </c>
      <c r="F512" s="205">
        <v>153556013</v>
      </c>
      <c r="G512" s="205">
        <v>152695995</v>
      </c>
      <c r="H512" s="205">
        <v>151422671</v>
      </c>
    </row>
    <row r="513" spans="1:8" x14ac:dyDescent="0.2">
      <c r="A513" s="208" t="s">
        <v>458</v>
      </c>
      <c r="B513" s="273"/>
      <c r="C513" s="206">
        <v>88805672</v>
      </c>
      <c r="D513" s="206">
        <v>87250356</v>
      </c>
      <c r="E513" s="206">
        <v>91956422</v>
      </c>
      <c r="F513" s="206">
        <v>94493151</v>
      </c>
      <c r="G513" s="206">
        <v>94184435</v>
      </c>
      <c r="H513" s="206">
        <v>93214756</v>
      </c>
    </row>
    <row r="514" spans="1:8" x14ac:dyDescent="0.2">
      <c r="A514" s="208" t="s">
        <v>459</v>
      </c>
      <c r="B514" s="273"/>
      <c r="C514" s="206">
        <v>17230591</v>
      </c>
      <c r="D514" s="206">
        <v>16980573</v>
      </c>
      <c r="E514" s="206">
        <v>17676403</v>
      </c>
      <c r="F514" s="206">
        <v>17128384</v>
      </c>
      <c r="G514" s="206">
        <v>17973838</v>
      </c>
      <c r="H514" s="206">
        <v>16851622</v>
      </c>
    </row>
    <row r="515" spans="1:8" x14ac:dyDescent="0.2">
      <c r="A515" s="208" t="s">
        <v>460</v>
      </c>
      <c r="B515" s="273"/>
      <c r="C515" s="206">
        <v>39295681</v>
      </c>
      <c r="D515" s="206">
        <v>43098950</v>
      </c>
      <c r="E515" s="206">
        <v>41981395</v>
      </c>
      <c r="F515" s="206">
        <v>41934478</v>
      </c>
      <c r="G515" s="206">
        <v>40537722</v>
      </c>
      <c r="H515" s="206">
        <v>41356293</v>
      </c>
    </row>
    <row r="516" spans="1:8" ht="15.75" x14ac:dyDescent="0.25">
      <c r="A516" s="276" t="s">
        <v>462</v>
      </c>
      <c r="B516" s="257"/>
      <c r="C516" s="205">
        <v>2329213</v>
      </c>
      <c r="D516" s="205">
        <v>2307741</v>
      </c>
      <c r="E516" s="205">
        <v>2320182</v>
      </c>
      <c r="F516" s="205">
        <v>2354890</v>
      </c>
      <c r="G516" s="205">
        <v>2368959</v>
      </c>
      <c r="H516" s="205">
        <v>2394858</v>
      </c>
    </row>
    <row r="517" spans="1:8" x14ac:dyDescent="0.2">
      <c r="A517" s="208" t="s">
        <v>458</v>
      </c>
      <c r="B517" s="273"/>
      <c r="C517" s="206">
        <v>2228026</v>
      </c>
      <c r="D517" s="206">
        <v>2205295</v>
      </c>
      <c r="E517" s="206">
        <v>2218448</v>
      </c>
      <c r="F517" s="206">
        <v>2247757</v>
      </c>
      <c r="G517" s="206">
        <v>2266405</v>
      </c>
      <c r="H517" s="206">
        <v>2294789</v>
      </c>
    </row>
    <row r="518" spans="1:8" x14ac:dyDescent="0.2">
      <c r="A518" s="208" t="s">
        <v>459</v>
      </c>
      <c r="B518" s="273"/>
      <c r="C518" s="206">
        <v>101187</v>
      </c>
      <c r="D518" s="206">
        <v>102446</v>
      </c>
      <c r="E518" s="206">
        <v>101734</v>
      </c>
      <c r="F518" s="206">
        <v>107133</v>
      </c>
      <c r="G518" s="206">
        <v>102554</v>
      </c>
      <c r="H518" s="206">
        <v>100069</v>
      </c>
    </row>
    <row r="519" spans="1:8" x14ac:dyDescent="0.2">
      <c r="A519" s="208" t="s">
        <v>460</v>
      </c>
      <c r="B519" s="273"/>
      <c r="C519" s="206">
        <v>0</v>
      </c>
      <c r="D519" s="206">
        <v>0</v>
      </c>
      <c r="E519" s="206">
        <v>0</v>
      </c>
      <c r="F519" s="206">
        <v>0</v>
      </c>
      <c r="G519" s="206">
        <v>0</v>
      </c>
      <c r="H519" s="206">
        <v>0</v>
      </c>
    </row>
    <row r="520" spans="1:8" ht="15.75" x14ac:dyDescent="0.2">
      <c r="A520" s="277" t="s">
        <v>463</v>
      </c>
      <c r="B520" s="275"/>
      <c r="C520" s="199"/>
      <c r="D520" s="199"/>
      <c r="E520" s="199"/>
      <c r="F520" s="199"/>
      <c r="G520" s="199"/>
      <c r="H520" s="199"/>
    </row>
    <row r="521" spans="1:8" ht="15.75" x14ac:dyDescent="0.25">
      <c r="A521" s="276" t="s">
        <v>457</v>
      </c>
      <c r="B521" s="257"/>
      <c r="C521" s="200">
        <v>277942</v>
      </c>
      <c r="D521" s="200">
        <v>280370</v>
      </c>
      <c r="E521" s="200">
        <v>384850</v>
      </c>
      <c r="F521" s="200">
        <v>292094</v>
      </c>
      <c r="G521" s="200">
        <v>296479</v>
      </c>
      <c r="H521" s="200">
        <v>301241</v>
      </c>
    </row>
    <row r="522" spans="1:8" x14ac:dyDescent="0.2">
      <c r="A522" s="208" t="s">
        <v>458</v>
      </c>
      <c r="B522" s="273"/>
      <c r="C522" s="201">
        <v>5937</v>
      </c>
      <c r="D522" s="201">
        <v>6332</v>
      </c>
      <c r="E522" s="201">
        <v>9740</v>
      </c>
      <c r="F522" s="201">
        <v>6714</v>
      </c>
      <c r="G522" s="201">
        <v>6826</v>
      </c>
      <c r="H522" s="201">
        <v>6864</v>
      </c>
    </row>
    <row r="523" spans="1:8" x14ac:dyDescent="0.2">
      <c r="A523" s="208" t="s">
        <v>459</v>
      </c>
      <c r="B523" s="273"/>
      <c r="C523" s="201">
        <v>9093</v>
      </c>
      <c r="D523" s="201">
        <v>9156</v>
      </c>
      <c r="E523" s="201">
        <v>11107</v>
      </c>
      <c r="F523" s="201">
        <v>9523</v>
      </c>
      <c r="G523" s="201">
        <v>9764</v>
      </c>
      <c r="H523" s="201">
        <v>9870</v>
      </c>
    </row>
    <row r="524" spans="1:8" x14ac:dyDescent="0.2">
      <c r="A524" s="208" t="s">
        <v>460</v>
      </c>
      <c r="B524" s="273"/>
      <c r="C524" s="201">
        <v>262912</v>
      </c>
      <c r="D524" s="201">
        <v>264882</v>
      </c>
      <c r="E524" s="201">
        <v>364003</v>
      </c>
      <c r="F524" s="201">
        <v>275857</v>
      </c>
      <c r="G524" s="201">
        <v>279889</v>
      </c>
      <c r="H524" s="201">
        <v>284507</v>
      </c>
    </row>
    <row r="525" spans="1:8" ht="15.75" x14ac:dyDescent="0.25">
      <c r="A525" s="276" t="s">
        <v>461</v>
      </c>
      <c r="B525" s="257"/>
      <c r="C525" s="200">
        <v>38021</v>
      </c>
      <c r="D525" s="200">
        <v>38540</v>
      </c>
      <c r="E525" s="200">
        <v>54420</v>
      </c>
      <c r="F525" s="200">
        <v>39680</v>
      </c>
      <c r="G525" s="200">
        <v>40316</v>
      </c>
      <c r="H525" s="200">
        <v>41362</v>
      </c>
    </row>
    <row r="526" spans="1:8" x14ac:dyDescent="0.2">
      <c r="A526" s="208" t="s">
        <v>458</v>
      </c>
      <c r="B526" s="273"/>
      <c r="C526" s="201">
        <v>3577</v>
      </c>
      <c r="D526" s="201">
        <v>3953</v>
      </c>
      <c r="E526" s="201">
        <v>3985</v>
      </c>
      <c r="F526" s="201">
        <v>3991</v>
      </c>
      <c r="G526" s="201">
        <v>4032</v>
      </c>
      <c r="H526" s="201">
        <v>3995</v>
      </c>
    </row>
    <row r="527" spans="1:8" x14ac:dyDescent="0.2">
      <c r="A527" s="208" t="s">
        <v>459</v>
      </c>
      <c r="B527" s="273"/>
      <c r="C527" s="201">
        <v>5938</v>
      </c>
      <c r="D527" s="201">
        <v>6011</v>
      </c>
      <c r="E527" s="201">
        <v>6526</v>
      </c>
      <c r="F527" s="201">
        <v>6337</v>
      </c>
      <c r="G527" s="201">
        <v>6517</v>
      </c>
      <c r="H527" s="201">
        <v>6583</v>
      </c>
    </row>
    <row r="528" spans="1:8" x14ac:dyDescent="0.2">
      <c r="A528" s="208" t="s">
        <v>460</v>
      </c>
      <c r="B528" s="273"/>
      <c r="C528" s="201">
        <v>28506</v>
      </c>
      <c r="D528" s="201">
        <v>28576</v>
      </c>
      <c r="E528" s="201">
        <v>43909</v>
      </c>
      <c r="F528" s="201">
        <v>29352</v>
      </c>
      <c r="G528" s="201">
        <v>29767</v>
      </c>
      <c r="H528" s="201">
        <v>30784</v>
      </c>
    </row>
    <row r="529" spans="1:8" ht="15.75" x14ac:dyDescent="0.25">
      <c r="A529" s="276" t="s">
        <v>462</v>
      </c>
      <c r="B529" s="257"/>
      <c r="C529" s="200">
        <v>239921</v>
      </c>
      <c r="D529" s="200">
        <v>241830</v>
      </c>
      <c r="E529" s="200">
        <v>330430</v>
      </c>
      <c r="F529" s="200">
        <v>252414</v>
      </c>
      <c r="G529" s="200">
        <v>256163</v>
      </c>
      <c r="H529" s="200">
        <v>259879</v>
      </c>
    </row>
    <row r="530" spans="1:8" x14ac:dyDescent="0.2">
      <c r="A530" s="208" t="s">
        <v>458</v>
      </c>
      <c r="B530" s="273"/>
      <c r="C530" s="201">
        <v>2360</v>
      </c>
      <c r="D530" s="201">
        <v>2379</v>
      </c>
      <c r="E530" s="201">
        <v>5755</v>
      </c>
      <c r="F530" s="201">
        <v>2723</v>
      </c>
      <c r="G530" s="201">
        <v>2794</v>
      </c>
      <c r="H530" s="201">
        <v>2869</v>
      </c>
    </row>
    <row r="531" spans="1:8" x14ac:dyDescent="0.2">
      <c r="A531" s="208" t="s">
        <v>459</v>
      </c>
      <c r="B531" s="273"/>
      <c r="C531" s="201">
        <v>3155</v>
      </c>
      <c r="D531" s="201">
        <v>3145</v>
      </c>
      <c r="E531" s="201">
        <v>4581</v>
      </c>
      <c r="F531" s="201">
        <v>3186</v>
      </c>
      <c r="G531" s="201">
        <v>3247</v>
      </c>
      <c r="H531" s="201">
        <v>3287</v>
      </c>
    </row>
    <row r="532" spans="1:8" x14ac:dyDescent="0.2">
      <c r="A532" s="208" t="s">
        <v>460</v>
      </c>
      <c r="B532" s="273"/>
      <c r="C532" s="201">
        <v>234406</v>
      </c>
      <c r="D532" s="201">
        <v>236306</v>
      </c>
      <c r="E532" s="201">
        <v>320094</v>
      </c>
      <c r="F532" s="201">
        <v>246505</v>
      </c>
      <c r="G532" s="201">
        <v>250122</v>
      </c>
      <c r="H532" s="201">
        <v>253723</v>
      </c>
    </row>
    <row r="533" spans="1:8" ht="15.75" x14ac:dyDescent="0.2">
      <c r="A533" s="277" t="s">
        <v>464</v>
      </c>
      <c r="B533" s="275"/>
      <c r="C533" s="202"/>
      <c r="D533" s="202"/>
      <c r="E533" s="202"/>
      <c r="F533" s="202"/>
      <c r="G533" s="202"/>
      <c r="H533" s="202"/>
    </row>
    <row r="534" spans="1:8" ht="15.75" x14ac:dyDescent="0.25">
      <c r="A534" s="276" t="s">
        <v>457</v>
      </c>
      <c r="B534" s="257"/>
      <c r="C534" s="203">
        <v>531270</v>
      </c>
      <c r="D534" s="203">
        <v>533710</v>
      </c>
      <c r="E534" s="203">
        <v>399990</v>
      </c>
      <c r="F534" s="203">
        <v>533770</v>
      </c>
      <c r="G534" s="203">
        <v>523020</v>
      </c>
      <c r="H534" s="203">
        <v>510610</v>
      </c>
    </row>
    <row r="535" spans="1:8" x14ac:dyDescent="0.2">
      <c r="A535" s="208" t="s">
        <v>458</v>
      </c>
      <c r="B535" s="273"/>
      <c r="C535" s="204">
        <v>15333280</v>
      </c>
      <c r="D535" s="204">
        <v>14127550</v>
      </c>
      <c r="E535" s="204">
        <v>9668880</v>
      </c>
      <c r="F535" s="204">
        <v>14408830</v>
      </c>
      <c r="G535" s="204">
        <v>14129920</v>
      </c>
      <c r="H535" s="204">
        <v>13914560</v>
      </c>
    </row>
    <row r="536" spans="1:8" x14ac:dyDescent="0.2">
      <c r="A536" s="208" t="s">
        <v>459</v>
      </c>
      <c r="B536" s="273"/>
      <c r="C536" s="204">
        <v>1906060</v>
      </c>
      <c r="D536" s="204">
        <v>1865770</v>
      </c>
      <c r="E536" s="204">
        <v>1600620</v>
      </c>
      <c r="F536" s="204">
        <v>1809880</v>
      </c>
      <c r="G536" s="204">
        <v>1851330</v>
      </c>
      <c r="H536" s="204">
        <v>1717500</v>
      </c>
    </row>
    <row r="537" spans="1:8" x14ac:dyDescent="0.2">
      <c r="A537" s="208" t="s">
        <v>460</v>
      </c>
      <c r="B537" s="273"/>
      <c r="C537" s="204">
        <v>149460</v>
      </c>
      <c r="D537" s="204">
        <v>162710</v>
      </c>
      <c r="E537" s="204">
        <v>115330</v>
      </c>
      <c r="F537" s="204">
        <v>152020</v>
      </c>
      <c r="G537" s="204">
        <v>144830</v>
      </c>
      <c r="H537" s="204">
        <v>145360</v>
      </c>
    </row>
    <row r="538" spans="1:8" ht="15.75" x14ac:dyDescent="0.25">
      <c r="A538" s="276" t="s">
        <v>461</v>
      </c>
      <c r="B538" s="257"/>
      <c r="C538" s="203">
        <v>3822410</v>
      </c>
      <c r="D538" s="203">
        <v>3822780</v>
      </c>
      <c r="E538" s="203">
        <v>2786000</v>
      </c>
      <c r="F538" s="203">
        <v>3869860</v>
      </c>
      <c r="G538" s="203">
        <v>3787480</v>
      </c>
      <c r="H538" s="203">
        <v>3660910</v>
      </c>
    </row>
    <row r="539" spans="1:8" x14ac:dyDescent="0.2">
      <c r="A539" s="208" t="s">
        <v>458</v>
      </c>
      <c r="B539" s="273"/>
      <c r="C539" s="204">
        <v>24826860</v>
      </c>
      <c r="D539" s="204">
        <v>22071930</v>
      </c>
      <c r="E539" s="204">
        <v>23075640</v>
      </c>
      <c r="F539" s="204">
        <v>23676560</v>
      </c>
      <c r="G539" s="204">
        <v>23359230</v>
      </c>
      <c r="H539" s="204">
        <v>23332860</v>
      </c>
    </row>
    <row r="540" spans="1:8" x14ac:dyDescent="0.2">
      <c r="A540" s="208" t="s">
        <v>459</v>
      </c>
      <c r="B540" s="273"/>
      <c r="C540" s="204">
        <v>2901750</v>
      </c>
      <c r="D540" s="204">
        <v>2824920</v>
      </c>
      <c r="E540" s="204">
        <v>2708610</v>
      </c>
      <c r="F540" s="204">
        <v>2702920</v>
      </c>
      <c r="G540" s="204">
        <v>2757990</v>
      </c>
      <c r="H540" s="204">
        <v>2559870</v>
      </c>
    </row>
    <row r="541" spans="1:8" x14ac:dyDescent="0.2">
      <c r="A541" s="208" t="s">
        <v>460</v>
      </c>
      <c r="B541" s="273"/>
      <c r="C541" s="204">
        <v>1378510</v>
      </c>
      <c r="D541" s="204">
        <v>1508220</v>
      </c>
      <c r="E541" s="204">
        <v>956100</v>
      </c>
      <c r="F541" s="204">
        <v>1428680</v>
      </c>
      <c r="G541" s="204">
        <v>1361830</v>
      </c>
      <c r="H541" s="204">
        <v>1343430</v>
      </c>
    </row>
    <row r="542" spans="1:8" ht="15.75" x14ac:dyDescent="0.25">
      <c r="A542" s="276" t="s">
        <v>462</v>
      </c>
      <c r="B542" s="257"/>
      <c r="C542" s="203">
        <v>9710</v>
      </c>
      <c r="D542" s="203">
        <v>9540</v>
      </c>
      <c r="E542" s="203">
        <v>7020</v>
      </c>
      <c r="F542" s="203">
        <v>9330</v>
      </c>
      <c r="G542" s="203">
        <v>9250</v>
      </c>
      <c r="H542" s="203">
        <v>9220</v>
      </c>
    </row>
    <row r="543" spans="1:8" x14ac:dyDescent="0.2">
      <c r="A543" s="208" t="s">
        <v>458</v>
      </c>
      <c r="B543" s="273"/>
      <c r="C543" s="204">
        <v>944080</v>
      </c>
      <c r="D543" s="204">
        <v>926980</v>
      </c>
      <c r="E543" s="204">
        <v>385480</v>
      </c>
      <c r="F543" s="204">
        <v>825470</v>
      </c>
      <c r="G543" s="204">
        <v>811170</v>
      </c>
      <c r="H543" s="204">
        <v>799860</v>
      </c>
    </row>
    <row r="544" spans="1:8" x14ac:dyDescent="0.2">
      <c r="A544" s="208" t="s">
        <v>459</v>
      </c>
      <c r="B544" s="273"/>
      <c r="C544" s="204">
        <v>32070</v>
      </c>
      <c r="D544" s="204">
        <v>32570</v>
      </c>
      <c r="E544" s="204">
        <v>22210</v>
      </c>
      <c r="F544" s="204">
        <v>33630</v>
      </c>
      <c r="G544" s="204">
        <v>31580</v>
      </c>
      <c r="H544" s="204">
        <v>30440</v>
      </c>
    </row>
    <row r="545" spans="1:8" x14ac:dyDescent="0.2">
      <c r="A545" s="208" t="s">
        <v>460</v>
      </c>
      <c r="B545" s="273"/>
      <c r="C545" s="204">
        <v>0</v>
      </c>
      <c r="D545" s="204">
        <v>0</v>
      </c>
      <c r="E545" s="204">
        <v>0</v>
      </c>
      <c r="F545" s="204">
        <v>0</v>
      </c>
      <c r="G545" s="204">
        <v>0</v>
      </c>
      <c r="H545" s="204">
        <v>0</v>
      </c>
    </row>
    <row r="546" spans="1:8" ht="15.75" x14ac:dyDescent="0.25">
      <c r="A546" s="46" t="s">
        <v>465</v>
      </c>
      <c r="B546" s="8"/>
      <c r="C546" s="8"/>
      <c r="D546" s="8"/>
      <c r="E546" s="8"/>
      <c r="F546" s="8"/>
      <c r="G546" s="191"/>
    </row>
    <row r="547" spans="1:8" x14ac:dyDescent="0.2">
      <c r="A547" s="190"/>
      <c r="B547" s="134"/>
      <c r="C547" s="191"/>
      <c r="D547" s="191"/>
      <c r="E547" s="191"/>
      <c r="F547" s="191"/>
      <c r="G547" s="191"/>
    </row>
    <row r="548" spans="1:8" ht="15.75" x14ac:dyDescent="0.25">
      <c r="A548" s="46" t="s">
        <v>466</v>
      </c>
      <c r="B548" s="46"/>
      <c r="C548" s="46"/>
      <c r="D548" s="191"/>
      <c r="E548" s="191"/>
      <c r="F548" s="191"/>
      <c r="G548" s="191"/>
    </row>
    <row r="549" spans="1:8" ht="15.75" x14ac:dyDescent="0.2">
      <c r="A549" s="278" t="s">
        <v>114</v>
      </c>
      <c r="B549" s="279"/>
      <c r="C549" s="194" t="s">
        <v>467</v>
      </c>
      <c r="D549" s="194" t="s">
        <v>468</v>
      </c>
      <c r="E549" s="194" t="s">
        <v>469</v>
      </c>
      <c r="F549" s="194" t="s">
        <v>470</v>
      </c>
      <c r="G549" s="194" t="s">
        <v>471</v>
      </c>
      <c r="H549" s="194" t="s">
        <v>493</v>
      </c>
    </row>
    <row r="550" spans="1:8" ht="15.75" x14ac:dyDescent="0.2">
      <c r="A550" s="280" t="s">
        <v>472</v>
      </c>
      <c r="B550" s="275"/>
      <c r="C550" s="195">
        <v>1614.01</v>
      </c>
      <c r="D550" s="195">
        <v>1705.51</v>
      </c>
      <c r="E550" s="195">
        <v>1782.11</v>
      </c>
      <c r="F550" s="195">
        <v>1872.87</v>
      </c>
      <c r="G550" s="195">
        <v>2138.13</v>
      </c>
      <c r="H550" s="195">
        <v>2671.65</v>
      </c>
    </row>
    <row r="551" spans="1:8" ht="15.75" x14ac:dyDescent="0.2">
      <c r="A551" s="274" t="s">
        <v>473</v>
      </c>
      <c r="B551" s="275"/>
      <c r="C551" s="196">
        <v>5227013</v>
      </c>
      <c r="D551" s="196">
        <v>5295288</v>
      </c>
      <c r="E551" s="196">
        <v>5465757</v>
      </c>
      <c r="F551" s="196">
        <v>5502252</v>
      </c>
      <c r="G551" s="196">
        <v>5656451</v>
      </c>
      <c r="H551" s="196">
        <v>7531565</v>
      </c>
    </row>
    <row r="552" spans="1:8" ht="15.75" x14ac:dyDescent="0.2">
      <c r="A552" s="280" t="s">
        <v>474</v>
      </c>
      <c r="B552" s="275"/>
      <c r="C552" s="195">
        <v>308.77999999999997</v>
      </c>
      <c r="D552" s="195">
        <v>322.08</v>
      </c>
      <c r="E552" s="195">
        <v>326.05</v>
      </c>
      <c r="F552" s="195">
        <v>340.38</v>
      </c>
      <c r="G552" s="195">
        <v>378</v>
      </c>
      <c r="H552" s="195">
        <v>354.73</v>
      </c>
    </row>
    <row r="553" spans="1:8" x14ac:dyDescent="0.2">
      <c r="A553" s="190"/>
      <c r="B553" s="134"/>
      <c r="C553" s="191"/>
      <c r="D553" s="191"/>
      <c r="E553" s="191"/>
      <c r="F553" s="191"/>
      <c r="G553" s="191"/>
    </row>
    <row r="554" spans="1:8" ht="15.75" x14ac:dyDescent="0.25">
      <c r="A554" s="46" t="s">
        <v>475</v>
      </c>
      <c r="B554" s="46"/>
      <c r="C554" s="46"/>
      <c r="D554" s="191"/>
      <c r="E554" s="191"/>
      <c r="F554" s="191"/>
      <c r="G554" s="191"/>
    </row>
    <row r="555" spans="1:8" ht="15.75" x14ac:dyDescent="0.2">
      <c r="A555" s="278" t="s">
        <v>114</v>
      </c>
      <c r="B555" s="279"/>
      <c r="C555" s="194" t="s">
        <v>476</v>
      </c>
      <c r="D555" s="194" t="s">
        <v>477</v>
      </c>
      <c r="E555" s="194" t="s">
        <v>478</v>
      </c>
      <c r="F555" s="194" t="s">
        <v>479</v>
      </c>
      <c r="G555" s="194" t="s">
        <v>494</v>
      </c>
    </row>
    <row r="556" spans="1:8" ht="15.75" x14ac:dyDescent="0.2">
      <c r="A556" s="280" t="s">
        <v>472</v>
      </c>
      <c r="B556" s="275"/>
      <c r="C556" s="197">
        <f>IF(AND(C550&gt;0,D550&gt;0)=TRUE,D550/C550-1,"")</f>
        <v>5.6691098568162568E-2</v>
      </c>
      <c r="D556" s="197">
        <f>IF(AND(D550&gt;0,E550&gt;0)=TRUE,E550/D550-1,"")</f>
        <v>4.4913251754607142E-2</v>
      </c>
      <c r="E556" s="197">
        <f>IF(AND(E550&gt;0,F550&gt;0)=TRUE,F550/E550-1,"")</f>
        <v>5.092839387018766E-2</v>
      </c>
      <c r="F556" s="197">
        <f>IF(AND(F550&gt;0,G550&gt;0)=TRUE,G550/F550-1,"")</f>
        <v>0.14163289496868448</v>
      </c>
      <c r="G556" s="197">
        <f>IF(AND(G550&gt;0,H550&gt;0)=TRUE,H550/G550-1,"")</f>
        <v>0.2495264553605252</v>
      </c>
    </row>
    <row r="557" spans="1:8" ht="15.75" x14ac:dyDescent="0.2">
      <c r="A557" s="274" t="s">
        <v>473</v>
      </c>
      <c r="B557" s="275"/>
      <c r="C557" s="197">
        <f t="shared" ref="C557:G558" si="20">IF(AND(C551&gt;0,D551&gt;0)=TRUE,D551/C551-1,"")</f>
        <v>1.3061953356534595E-2</v>
      </c>
      <c r="D557" s="197">
        <f t="shared" si="20"/>
        <v>3.2192583292919963E-2</v>
      </c>
      <c r="E557" s="197">
        <f t="shared" si="20"/>
        <v>6.6770257075094985E-3</v>
      </c>
      <c r="F557" s="197">
        <f t="shared" si="20"/>
        <v>2.8024706974526081E-2</v>
      </c>
      <c r="G557" s="197">
        <f t="shared" si="20"/>
        <v>0.33150008724551849</v>
      </c>
    </row>
    <row r="558" spans="1:8" ht="15.75" x14ac:dyDescent="0.2">
      <c r="A558" s="280" t="s">
        <v>474</v>
      </c>
      <c r="B558" s="275"/>
      <c r="C558" s="197">
        <f t="shared" si="20"/>
        <v>4.3072737871623801E-2</v>
      </c>
      <c r="D558" s="197">
        <f t="shared" si="20"/>
        <v>1.2326130153999193E-2</v>
      </c>
      <c r="E558" s="197">
        <f t="shared" si="20"/>
        <v>4.3950314368961685E-2</v>
      </c>
      <c r="F558" s="197">
        <f t="shared" si="20"/>
        <v>0.11052353252247493</v>
      </c>
      <c r="G558" s="197">
        <f t="shared" si="20"/>
        <v>-6.1560846560846483E-2</v>
      </c>
    </row>
    <row r="559" spans="1:8" x14ac:dyDescent="0.2">
      <c r="A559" s="190"/>
      <c r="B559" s="134"/>
      <c r="C559" s="191"/>
      <c r="D559" s="191"/>
      <c r="E559" s="191"/>
      <c r="F559" s="191"/>
      <c r="G559" s="191"/>
    </row>
    <row r="560" spans="1:8" ht="15.75" x14ac:dyDescent="0.25">
      <c r="A560" s="46" t="s">
        <v>480</v>
      </c>
      <c r="B560" s="46"/>
      <c r="C560" s="46"/>
      <c r="D560" s="191"/>
      <c r="E560" s="191"/>
      <c r="F560" s="191"/>
      <c r="G560" s="191"/>
    </row>
    <row r="561" spans="1:8" ht="15.75" x14ac:dyDescent="0.2">
      <c r="A561" s="278" t="s">
        <v>114</v>
      </c>
      <c r="B561" s="279"/>
      <c r="C561" s="194" t="s">
        <v>495</v>
      </c>
      <c r="D561" s="194" t="s">
        <v>496</v>
      </c>
      <c r="E561" s="194" t="s">
        <v>497</v>
      </c>
      <c r="F561" s="194" t="s">
        <v>498</v>
      </c>
      <c r="G561" s="191"/>
      <c r="H561" s="191"/>
    </row>
    <row r="562" spans="1:8" ht="15.75" x14ac:dyDescent="0.2">
      <c r="A562" s="280" t="s">
        <v>472</v>
      </c>
      <c r="B562" s="275"/>
      <c r="C562" s="195">
        <v>576.47</v>
      </c>
      <c r="D562" s="195">
        <v>697.36</v>
      </c>
      <c r="E562" s="195">
        <v>729.91</v>
      </c>
      <c r="F562" s="195"/>
      <c r="G562" s="191"/>
      <c r="H562" s="191"/>
    </row>
    <row r="563" spans="1:8" ht="15.75" x14ac:dyDescent="0.2">
      <c r="A563" s="274" t="s">
        <v>473</v>
      </c>
      <c r="B563" s="275"/>
      <c r="C563" s="196">
        <v>1777877</v>
      </c>
      <c r="D563" s="196">
        <v>1866341</v>
      </c>
      <c r="E563" s="196">
        <v>2004456</v>
      </c>
      <c r="F563" s="196"/>
      <c r="G563" s="191"/>
      <c r="H563" s="191"/>
    </row>
    <row r="564" spans="1:8" ht="15.75" x14ac:dyDescent="0.2">
      <c r="A564" s="280" t="s">
        <v>474</v>
      </c>
      <c r="B564" s="275"/>
      <c r="C564" s="195">
        <v>324.25</v>
      </c>
      <c r="D564" s="195">
        <v>373.65</v>
      </c>
      <c r="E564" s="195">
        <v>364.14</v>
      </c>
      <c r="F564" s="195"/>
      <c r="G564" s="191"/>
      <c r="H564" s="191"/>
    </row>
    <row r="565" spans="1:8" x14ac:dyDescent="0.2">
      <c r="A565" s="190"/>
      <c r="B565" s="134"/>
      <c r="C565" s="191"/>
      <c r="D565" s="191"/>
      <c r="E565" s="191"/>
      <c r="F565" s="191"/>
      <c r="G565" s="191"/>
      <c r="H565" s="191"/>
    </row>
    <row r="566" spans="1:8" ht="15.75" x14ac:dyDescent="0.25">
      <c r="A566" s="46" t="s">
        <v>475</v>
      </c>
      <c r="B566" s="46"/>
      <c r="C566" s="46"/>
      <c r="D566" s="191"/>
      <c r="E566" s="191"/>
      <c r="F566" s="191"/>
      <c r="G566" s="191"/>
    </row>
    <row r="567" spans="1:8" ht="15.75" x14ac:dyDescent="0.2">
      <c r="A567" s="278" t="s">
        <v>114</v>
      </c>
      <c r="B567" s="279"/>
      <c r="C567" s="194" t="s">
        <v>481</v>
      </c>
      <c r="D567" s="194" t="s">
        <v>482</v>
      </c>
      <c r="E567" s="194" t="s">
        <v>483</v>
      </c>
      <c r="F567" s="191"/>
      <c r="G567" s="191"/>
    </row>
    <row r="568" spans="1:8" ht="15.75" x14ac:dyDescent="0.2">
      <c r="A568" s="280" t="s">
        <v>472</v>
      </c>
      <c r="B568" s="275"/>
      <c r="C568" s="197">
        <f>IF(AND(C562&gt;0,D562&gt;0)=TRUE,D562/C562-1,"")</f>
        <v>0.20970735684424158</v>
      </c>
      <c r="D568" s="197">
        <f>IF(AND(D562&gt;0,E562&gt;0)=TRUE,E562/D562-1,"")</f>
        <v>4.6676035333256705E-2</v>
      </c>
      <c r="E568" s="197" t="str">
        <f>IF(AND(E562&gt;0,F562&gt;0)=TRUE,F562/E562-1,"")</f>
        <v/>
      </c>
      <c r="F568" s="191"/>
      <c r="G568" s="191"/>
    </row>
    <row r="569" spans="1:8" ht="15.75" x14ac:dyDescent="0.2">
      <c r="A569" s="274" t="s">
        <v>473</v>
      </c>
      <c r="B569" s="275"/>
      <c r="C569" s="197">
        <f t="shared" ref="C569:E570" si="21">IF(AND(C563&gt;0,D563&gt;0)=TRUE,D563/C563-1,"")</f>
        <v>4.9758222869186186E-2</v>
      </c>
      <c r="D569" s="197">
        <f t="shared" si="21"/>
        <v>7.4003089467573169E-2</v>
      </c>
      <c r="E569" s="197" t="str">
        <f t="shared" si="21"/>
        <v/>
      </c>
      <c r="F569" s="191"/>
      <c r="G569" s="191"/>
    </row>
    <row r="570" spans="1:8" ht="15.75" x14ac:dyDescent="0.2">
      <c r="A570" s="280" t="s">
        <v>474</v>
      </c>
      <c r="B570" s="275"/>
      <c r="C570" s="197">
        <f t="shared" si="21"/>
        <v>0.15235158057054732</v>
      </c>
      <c r="D570" s="197">
        <f t="shared" si="21"/>
        <v>-2.5451625853071036E-2</v>
      </c>
      <c r="E570" s="197" t="str">
        <f t="shared" si="21"/>
        <v/>
      </c>
      <c r="F570" s="191"/>
      <c r="G570" s="191"/>
    </row>
    <row r="571" spans="1:8" x14ac:dyDescent="0.2">
      <c r="A571" s="190"/>
      <c r="B571" s="134"/>
      <c r="C571" s="191"/>
      <c r="D571" s="191"/>
      <c r="E571" s="191"/>
      <c r="F571" s="191"/>
      <c r="G571" s="191"/>
    </row>
    <row r="572" spans="1:8" x14ac:dyDescent="0.2">
      <c r="A572" s="190"/>
      <c r="B572" s="134"/>
      <c r="C572" s="191"/>
      <c r="D572" s="191"/>
      <c r="E572" s="191"/>
      <c r="F572" s="191"/>
      <c r="G572" s="191"/>
    </row>
    <row r="573" spans="1:8" x14ac:dyDescent="0.2">
      <c r="A573" s="190"/>
      <c r="B573" s="134"/>
      <c r="C573" s="191"/>
      <c r="D573" s="191"/>
      <c r="E573" s="191"/>
      <c r="F573" s="191"/>
      <c r="G573" s="191"/>
    </row>
    <row r="574" spans="1:8" x14ac:dyDescent="0.2">
      <c r="A574" s="190"/>
      <c r="B574" s="134"/>
      <c r="C574" s="191"/>
      <c r="D574" s="191"/>
      <c r="E574" s="191"/>
      <c r="F574" s="191"/>
      <c r="G574" s="191"/>
    </row>
    <row r="575" spans="1:8" x14ac:dyDescent="0.2">
      <c r="A575" s="190"/>
      <c r="B575" s="134"/>
      <c r="C575" s="191"/>
      <c r="D575" s="191"/>
      <c r="E575" s="191"/>
      <c r="F575" s="191"/>
      <c r="G575" s="191"/>
    </row>
    <row r="576" spans="1:8" x14ac:dyDescent="0.2">
      <c r="A576" s="190"/>
      <c r="B576" s="134"/>
      <c r="C576" s="191"/>
      <c r="D576" s="191"/>
      <c r="E576" s="191"/>
      <c r="F576" s="191"/>
      <c r="G576" s="191"/>
    </row>
    <row r="577" spans="1:9" x14ac:dyDescent="0.2">
      <c r="A577" s="190"/>
      <c r="B577" s="134"/>
      <c r="C577" s="191"/>
      <c r="D577" s="191"/>
      <c r="E577" s="191"/>
      <c r="F577" s="191"/>
      <c r="G577" s="191"/>
    </row>
    <row r="578" spans="1:9" x14ac:dyDescent="0.2">
      <c r="A578" s="190"/>
      <c r="B578" s="134"/>
      <c r="C578" s="191"/>
      <c r="D578" s="191"/>
      <c r="E578" s="191"/>
      <c r="F578" s="191"/>
      <c r="G578" s="191"/>
    </row>
    <row r="579" spans="1:9" x14ac:dyDescent="0.2">
      <c r="A579" s="190"/>
      <c r="B579" s="134"/>
      <c r="C579" s="191"/>
      <c r="D579" s="191"/>
      <c r="E579" s="191"/>
      <c r="F579" s="191"/>
      <c r="G579" s="191"/>
    </row>
    <row r="580" spans="1:9" x14ac:dyDescent="0.2">
      <c r="A580" s="190"/>
      <c r="B580" s="134"/>
      <c r="C580" s="191"/>
      <c r="D580" s="191"/>
      <c r="E580" s="191"/>
      <c r="F580" s="191"/>
      <c r="G580" s="191"/>
    </row>
    <row r="581" spans="1:9" x14ac:dyDescent="0.2">
      <c r="A581" s="190"/>
      <c r="B581" s="134"/>
      <c r="C581" s="191"/>
      <c r="D581" s="191"/>
      <c r="E581" s="191"/>
      <c r="F581" s="191"/>
      <c r="G581" s="191"/>
    </row>
    <row r="582" spans="1:9" x14ac:dyDescent="0.2">
      <c r="A582" s="190"/>
      <c r="B582" s="134"/>
      <c r="C582" s="191"/>
      <c r="D582" s="191"/>
      <c r="E582" s="191"/>
      <c r="F582" s="191"/>
      <c r="G582" s="191"/>
    </row>
    <row r="583" spans="1:9" x14ac:dyDescent="0.2">
      <c r="A583" s="190"/>
      <c r="B583" s="134"/>
      <c r="C583" s="191"/>
      <c r="D583" s="191"/>
      <c r="E583" s="191"/>
      <c r="F583" s="191"/>
      <c r="G583" s="191"/>
    </row>
    <row r="584" spans="1:9" x14ac:dyDescent="0.2">
      <c r="A584" s="190"/>
      <c r="B584" s="134"/>
      <c r="C584" s="191"/>
      <c r="D584" s="191"/>
      <c r="E584" s="191"/>
      <c r="F584" s="191"/>
      <c r="G584" s="191"/>
    </row>
    <row r="585" spans="1:9" x14ac:dyDescent="0.2">
      <c r="A585" s="190"/>
      <c r="B585" s="134"/>
      <c r="C585" s="191"/>
      <c r="D585" s="191"/>
      <c r="E585" s="191"/>
      <c r="F585" s="191"/>
      <c r="G585" s="191"/>
    </row>
    <row r="586" spans="1:9" x14ac:dyDescent="0.2">
      <c r="A586" s="190"/>
      <c r="B586" s="134"/>
      <c r="C586" s="191"/>
      <c r="D586" s="191"/>
      <c r="E586" s="191"/>
      <c r="F586" s="191"/>
      <c r="G586" s="191"/>
    </row>
    <row r="587" spans="1:9" ht="15.75" x14ac:dyDescent="0.25">
      <c r="A587" s="46" t="s">
        <v>517</v>
      </c>
      <c r="B587" s="8"/>
      <c r="C587" s="8"/>
      <c r="D587" s="8"/>
      <c r="F587" s="217" t="s">
        <v>518</v>
      </c>
      <c r="G587" s="218"/>
      <c r="H587" s="218"/>
    </row>
    <row r="588" spans="1:9" x14ac:dyDescent="0.2">
      <c r="A588" s="72"/>
      <c r="B588" s="71"/>
    </row>
    <row r="589" spans="1:9" ht="15.75" x14ac:dyDescent="0.2">
      <c r="A589" s="252" t="s">
        <v>114</v>
      </c>
      <c r="B589" s="237"/>
      <c r="C589" s="237"/>
      <c r="D589" s="230" t="s">
        <v>115</v>
      </c>
      <c r="E589" s="231"/>
      <c r="F589" s="231"/>
      <c r="G589" s="231"/>
      <c r="H589" s="231"/>
      <c r="I589" s="232"/>
    </row>
    <row r="590" spans="1:9" ht="31.5" customHeight="1" x14ac:dyDescent="0.2">
      <c r="A590" s="236" t="s">
        <v>116</v>
      </c>
      <c r="B590" s="237"/>
      <c r="C590" s="237"/>
      <c r="D590" s="74" t="s">
        <v>74</v>
      </c>
      <c r="E590" s="74" t="s">
        <v>117</v>
      </c>
      <c r="F590" s="74" t="s">
        <v>118</v>
      </c>
      <c r="G590" s="75" t="s">
        <v>119</v>
      </c>
      <c r="H590" s="74" t="s">
        <v>120</v>
      </c>
      <c r="I590" s="75" t="s">
        <v>103</v>
      </c>
    </row>
    <row r="591" spans="1:9" x14ac:dyDescent="0.2">
      <c r="A591" s="233" t="s">
        <v>110</v>
      </c>
      <c r="B591" s="234"/>
      <c r="C591" s="234"/>
      <c r="D591" s="147">
        <v>4634680</v>
      </c>
      <c r="E591" s="147">
        <v>1357447</v>
      </c>
      <c r="F591" s="147">
        <v>159948</v>
      </c>
      <c r="G591" s="147">
        <v>3373935</v>
      </c>
      <c r="H591" s="147">
        <v>1091259</v>
      </c>
      <c r="I591" s="147">
        <v>30119</v>
      </c>
    </row>
    <row r="592" spans="1:9" x14ac:dyDescent="0.2">
      <c r="A592" s="233" t="s">
        <v>121</v>
      </c>
      <c r="B592" s="234"/>
      <c r="C592" s="234"/>
      <c r="D592" s="148">
        <v>5391911</v>
      </c>
      <c r="E592" s="149"/>
      <c r="F592" s="149"/>
      <c r="G592" s="149"/>
      <c r="H592" s="149"/>
      <c r="I592" s="149"/>
    </row>
    <row r="593" spans="1:9" x14ac:dyDescent="0.2">
      <c r="A593" s="233" t="s">
        <v>122</v>
      </c>
      <c r="B593" s="234"/>
      <c r="C593" s="234"/>
      <c r="D593" s="87">
        <f t="shared" ref="D593:I593" si="22">IF($D$592&gt;0,D591/$D$592,0)</f>
        <v>0.85956166561354597</v>
      </c>
      <c r="E593" s="87">
        <f t="shared" si="22"/>
        <v>0.25175619553067546</v>
      </c>
      <c r="F593" s="87">
        <f t="shared" si="22"/>
        <v>2.9664436226784902E-2</v>
      </c>
      <c r="G593" s="87">
        <f t="shared" si="22"/>
        <v>0.62574011329192936</v>
      </c>
      <c r="H593" s="87">
        <f t="shared" si="22"/>
        <v>0.20238816998277606</v>
      </c>
      <c r="I593" s="87">
        <f t="shared" si="22"/>
        <v>5.5859601540158956E-3</v>
      </c>
    </row>
    <row r="594" spans="1:9" x14ac:dyDescent="0.2">
      <c r="A594" s="236" t="s">
        <v>123</v>
      </c>
      <c r="B594" s="237"/>
      <c r="C594" s="237"/>
      <c r="D594" s="86"/>
      <c r="E594" s="86"/>
      <c r="F594" s="86"/>
      <c r="G594" s="86"/>
      <c r="H594" s="86"/>
      <c r="I594" s="86"/>
    </row>
    <row r="595" spans="1:9" x14ac:dyDescent="0.2">
      <c r="A595" s="233" t="s">
        <v>181</v>
      </c>
      <c r="B595" s="234"/>
      <c r="C595" s="234"/>
      <c r="D595" s="143" t="s">
        <v>519</v>
      </c>
      <c r="E595" s="86" t="s">
        <v>519</v>
      </c>
      <c r="F595" s="86" t="s">
        <v>519</v>
      </c>
      <c r="G595" s="86" t="s">
        <v>519</v>
      </c>
      <c r="H595" s="86" t="s">
        <v>519</v>
      </c>
      <c r="I595" s="86" t="s">
        <v>519</v>
      </c>
    </row>
    <row r="596" spans="1:9" x14ac:dyDescent="0.2">
      <c r="A596" s="233" t="s">
        <v>124</v>
      </c>
      <c r="B596" s="234"/>
      <c r="C596" s="234"/>
      <c r="D596" s="143">
        <v>9188513</v>
      </c>
      <c r="E596" s="144">
        <v>3197869</v>
      </c>
      <c r="F596" s="144">
        <v>162969</v>
      </c>
      <c r="G596" s="144">
        <v>4348419</v>
      </c>
      <c r="H596" s="144">
        <v>1441679</v>
      </c>
      <c r="I596" s="144">
        <v>37577</v>
      </c>
    </row>
    <row r="597" spans="1:9" x14ac:dyDescent="0.2">
      <c r="A597" s="233" t="s">
        <v>125</v>
      </c>
      <c r="B597" s="234"/>
      <c r="C597" s="234"/>
      <c r="D597" s="143">
        <v>194969</v>
      </c>
      <c r="E597" s="144">
        <v>167360</v>
      </c>
      <c r="F597" s="144">
        <v>87</v>
      </c>
      <c r="G597" s="144">
        <v>3561</v>
      </c>
      <c r="H597" s="144">
        <v>21736</v>
      </c>
      <c r="I597" s="144">
        <v>1618</v>
      </c>
    </row>
    <row r="598" spans="1:9" x14ac:dyDescent="0.2">
      <c r="A598" s="233" t="s">
        <v>126</v>
      </c>
      <c r="B598" s="234"/>
      <c r="C598" s="234"/>
      <c r="D598" s="141">
        <v>2</v>
      </c>
      <c r="E598" s="142">
        <v>2.4</v>
      </c>
      <c r="F598" s="142">
        <v>1</v>
      </c>
      <c r="G598" s="142">
        <v>1.3</v>
      </c>
      <c r="H598" s="142">
        <v>1.3</v>
      </c>
      <c r="I598" s="142">
        <v>1.2</v>
      </c>
    </row>
    <row r="599" spans="1:9" x14ac:dyDescent="0.2">
      <c r="A599" s="233" t="s">
        <v>127</v>
      </c>
      <c r="B599" s="234"/>
      <c r="C599" s="234"/>
      <c r="D599" s="88">
        <v>79114.83</v>
      </c>
      <c r="E599" s="86"/>
      <c r="F599" s="86"/>
      <c r="G599" s="86"/>
      <c r="H599" s="86"/>
      <c r="I599" s="86"/>
    </row>
    <row r="600" spans="1:9" x14ac:dyDescent="0.2">
      <c r="A600" s="236" t="s">
        <v>128</v>
      </c>
      <c r="B600" s="237"/>
      <c r="C600" s="237"/>
      <c r="D600" s="86"/>
      <c r="E600" s="86"/>
      <c r="F600" s="86"/>
      <c r="G600" s="86"/>
      <c r="H600" s="86"/>
      <c r="I600" s="86"/>
    </row>
    <row r="601" spans="1:9" x14ac:dyDescent="0.2">
      <c r="A601" s="233" t="s">
        <v>129</v>
      </c>
      <c r="B601" s="234"/>
      <c r="C601" s="234"/>
      <c r="D601" s="150">
        <v>125082464110</v>
      </c>
      <c r="E601" s="151">
        <v>48601109900</v>
      </c>
      <c r="F601" s="151">
        <v>55359683534</v>
      </c>
      <c r="G601" s="151">
        <v>10138663760</v>
      </c>
      <c r="H601" s="151">
        <v>9735687487</v>
      </c>
      <c r="I601" s="151">
        <v>1247319429</v>
      </c>
    </row>
    <row r="602" spans="1:9" x14ac:dyDescent="0.2">
      <c r="A602" s="233" t="s">
        <v>130</v>
      </c>
      <c r="B602" s="234"/>
      <c r="C602" s="234"/>
      <c r="D602" s="152">
        <v>13612.92</v>
      </c>
      <c r="E602" s="153">
        <v>15197.97</v>
      </c>
      <c r="F602" s="153">
        <v>339694.56</v>
      </c>
      <c r="G602" s="153">
        <v>2331.5700000000002</v>
      </c>
      <c r="H602" s="153">
        <v>6753.02</v>
      </c>
      <c r="I602" s="153">
        <v>33193.69</v>
      </c>
    </row>
    <row r="603" spans="1:9" x14ac:dyDescent="0.2">
      <c r="A603" s="236" t="s">
        <v>131</v>
      </c>
      <c r="B603" s="237"/>
      <c r="C603" s="237"/>
      <c r="D603" s="86"/>
      <c r="E603" s="86"/>
      <c r="F603" s="86"/>
      <c r="G603" s="86"/>
      <c r="H603" s="86"/>
      <c r="I603" s="86"/>
    </row>
    <row r="604" spans="1:9" x14ac:dyDescent="0.2">
      <c r="A604" s="233" t="s">
        <v>132</v>
      </c>
      <c r="B604" s="234"/>
      <c r="C604" s="234"/>
      <c r="D604" s="154">
        <v>47522848521</v>
      </c>
      <c r="E604" s="155">
        <v>28530225575</v>
      </c>
      <c r="F604" s="155">
        <v>1125506866</v>
      </c>
      <c r="G604" s="155">
        <v>9933410964</v>
      </c>
      <c r="H604" s="155">
        <v>6819411830</v>
      </c>
      <c r="I604" s="155">
        <v>1114293286</v>
      </c>
    </row>
    <row r="605" spans="1:9" x14ac:dyDescent="0.2">
      <c r="A605" s="233" t="s">
        <v>133</v>
      </c>
      <c r="B605" s="234"/>
      <c r="C605" s="234"/>
      <c r="D605" s="152">
        <v>5171.9799999999996</v>
      </c>
      <c r="E605" s="153">
        <v>8921.64</v>
      </c>
      <c r="F605" s="153">
        <v>6906.26</v>
      </c>
      <c r="G605" s="153">
        <v>2284.37</v>
      </c>
      <c r="H605" s="153">
        <v>4730.1899999999996</v>
      </c>
      <c r="I605" s="153">
        <v>29653.599999999999</v>
      </c>
    </row>
    <row r="606" spans="1:9" x14ac:dyDescent="0.2">
      <c r="A606" s="236" t="s">
        <v>134</v>
      </c>
      <c r="B606" s="237"/>
      <c r="C606" s="237"/>
      <c r="D606" s="86"/>
      <c r="E606" s="86"/>
      <c r="F606" s="86"/>
      <c r="G606" s="86"/>
      <c r="H606" s="86"/>
      <c r="I606" s="86"/>
    </row>
    <row r="607" spans="1:9" x14ac:dyDescent="0.2">
      <c r="A607" s="233" t="s">
        <v>111</v>
      </c>
      <c r="B607" s="234"/>
      <c r="C607" s="234"/>
      <c r="D607" s="156">
        <v>67406834085</v>
      </c>
      <c r="E607" s="157">
        <v>39301543001</v>
      </c>
      <c r="F607" s="157">
        <v>3509357020</v>
      </c>
      <c r="G607" s="157">
        <v>9838013969</v>
      </c>
      <c r="H607" s="157">
        <v>14049666176</v>
      </c>
      <c r="I607" s="157">
        <v>708253919</v>
      </c>
    </row>
    <row r="608" spans="1:9" x14ac:dyDescent="0.2">
      <c r="A608" s="233" t="s">
        <v>112</v>
      </c>
      <c r="B608" s="234"/>
      <c r="C608" s="234"/>
      <c r="D608" s="158">
        <v>21436.98</v>
      </c>
      <c r="E608" s="159">
        <v>21357.72</v>
      </c>
      <c r="F608" s="159">
        <v>103695.21</v>
      </c>
      <c r="G608" s="159">
        <v>18827.62</v>
      </c>
      <c r="H608" s="159">
        <v>19069.169999999998</v>
      </c>
      <c r="I608" s="159">
        <v>63726.28</v>
      </c>
    </row>
    <row r="609" spans="1:9" x14ac:dyDescent="0.2">
      <c r="A609" s="233" t="s">
        <v>135</v>
      </c>
      <c r="B609" s="234"/>
      <c r="C609" s="234"/>
      <c r="D609" s="143">
        <v>3144418</v>
      </c>
      <c r="E609" s="144">
        <v>1840156</v>
      </c>
      <c r="F609" s="144">
        <v>33843</v>
      </c>
      <c r="G609" s="144">
        <v>522531</v>
      </c>
      <c r="H609" s="144">
        <v>736774</v>
      </c>
      <c r="I609" s="144">
        <v>11114</v>
      </c>
    </row>
    <row r="610" spans="1:9" x14ac:dyDescent="0.2">
      <c r="A610" s="233" t="s">
        <v>113</v>
      </c>
      <c r="B610" s="234"/>
      <c r="C610" s="234"/>
      <c r="D610" s="87">
        <v>4.4299999999999999E-2</v>
      </c>
      <c r="E610" s="89">
        <v>2.5899999999999999E-2</v>
      </c>
      <c r="F610" s="89">
        <v>5.0000000000000001E-4</v>
      </c>
      <c r="G610" s="89">
        <v>7.4000000000000003E-3</v>
      </c>
      <c r="H610" s="89">
        <v>1.04E-2</v>
      </c>
      <c r="I610" s="89">
        <v>2.0000000000000001E-4</v>
      </c>
    </row>
    <row r="611" spans="1:9" x14ac:dyDescent="0.2">
      <c r="A611" s="236" t="s">
        <v>136</v>
      </c>
      <c r="B611" s="237"/>
      <c r="C611" s="237"/>
      <c r="D611" s="86"/>
      <c r="E611" s="86"/>
      <c r="F611" s="86"/>
      <c r="G611" s="86"/>
      <c r="H611" s="86"/>
      <c r="I611" s="86"/>
    </row>
    <row r="612" spans="1:9" x14ac:dyDescent="0.2">
      <c r="A612" s="233" t="s">
        <v>137</v>
      </c>
      <c r="B612" s="234"/>
      <c r="C612" s="234"/>
      <c r="D612" s="141">
        <v>0.95</v>
      </c>
      <c r="E612" s="142">
        <v>0.63</v>
      </c>
      <c r="F612" s="142">
        <v>0.05</v>
      </c>
      <c r="G612" s="142">
        <v>0.31</v>
      </c>
      <c r="H612" s="142">
        <v>0.27</v>
      </c>
      <c r="I612" s="142">
        <v>0</v>
      </c>
    </row>
    <row r="613" spans="1:9" x14ac:dyDescent="0.2">
      <c r="A613" s="233" t="s">
        <v>138</v>
      </c>
      <c r="B613" s="234"/>
      <c r="C613" s="234"/>
      <c r="D613" s="141">
        <v>1.1200000000000001</v>
      </c>
      <c r="E613" s="142">
        <v>0.67</v>
      </c>
      <c r="F613" s="142">
        <v>0.02</v>
      </c>
      <c r="G613" s="142">
        <v>0.62</v>
      </c>
      <c r="H613" s="142">
        <v>0.27</v>
      </c>
      <c r="I613" s="142">
        <v>0</v>
      </c>
    </row>
    <row r="614" spans="1:9" x14ac:dyDescent="0.2">
      <c r="A614" s="233" t="s">
        <v>139</v>
      </c>
      <c r="B614" s="234"/>
      <c r="C614" s="234"/>
      <c r="D614" s="141">
        <v>0.74</v>
      </c>
      <c r="E614" s="142">
        <v>0.56999999999999995</v>
      </c>
      <c r="F614" s="142">
        <v>0.02</v>
      </c>
      <c r="G614" s="142">
        <v>0.16</v>
      </c>
      <c r="H614" s="142">
        <v>0.25</v>
      </c>
      <c r="I614" s="142">
        <v>0</v>
      </c>
    </row>
    <row r="615" spans="1:9" x14ac:dyDescent="0.2">
      <c r="A615" s="233" t="s">
        <v>140</v>
      </c>
      <c r="B615" s="234"/>
      <c r="C615" s="234"/>
      <c r="D615" s="141">
        <v>0.47</v>
      </c>
      <c r="E615" s="142">
        <v>0.33</v>
      </c>
      <c r="F615" s="142">
        <v>0.01</v>
      </c>
      <c r="G615" s="142">
        <v>0.1</v>
      </c>
      <c r="H615" s="142">
        <v>0.2</v>
      </c>
      <c r="I615" s="142">
        <v>0</v>
      </c>
    </row>
    <row r="616" spans="1:9" x14ac:dyDescent="0.2">
      <c r="A616" s="233" t="s">
        <v>141</v>
      </c>
      <c r="B616" s="234"/>
      <c r="C616" s="234"/>
      <c r="D616" s="141">
        <v>25.22</v>
      </c>
      <c r="E616" s="142">
        <v>15.38</v>
      </c>
      <c r="F616" s="142">
        <v>0.51</v>
      </c>
      <c r="G616" s="142">
        <v>7.19</v>
      </c>
      <c r="H616" s="142">
        <v>8.73</v>
      </c>
      <c r="I616" s="142">
        <v>0.19</v>
      </c>
    </row>
    <row r="617" spans="1:9" x14ac:dyDescent="0.2">
      <c r="A617" s="236" t="s">
        <v>142</v>
      </c>
      <c r="B617" s="237"/>
      <c r="C617" s="237"/>
      <c r="D617" s="86"/>
      <c r="E617" s="86"/>
      <c r="F617" s="86"/>
      <c r="G617" s="86"/>
      <c r="H617" s="86"/>
      <c r="I617" s="86"/>
    </row>
    <row r="618" spans="1:9" x14ac:dyDescent="0.2">
      <c r="A618" s="263" t="s">
        <v>143</v>
      </c>
      <c r="B618" s="234"/>
      <c r="C618" s="234"/>
      <c r="D618" s="141">
        <v>28.49</v>
      </c>
      <c r="E618" s="142">
        <v>17.59</v>
      </c>
      <c r="F618" s="142">
        <v>0.62</v>
      </c>
      <c r="G618" s="142">
        <v>8.3699999999999992</v>
      </c>
      <c r="H618" s="142">
        <v>9.7200000000000006</v>
      </c>
      <c r="I618" s="142">
        <v>0.2</v>
      </c>
    </row>
    <row r="619" spans="1:9" x14ac:dyDescent="0.2">
      <c r="A619" s="263" t="s">
        <v>144</v>
      </c>
      <c r="B619" s="234"/>
      <c r="C619" s="234"/>
      <c r="D619" s="141">
        <v>27.54</v>
      </c>
      <c r="E619" s="142">
        <v>16.96</v>
      </c>
      <c r="F619" s="142">
        <v>0.56000000000000005</v>
      </c>
      <c r="G619" s="142">
        <v>8.06</v>
      </c>
      <c r="H619" s="142">
        <v>9.4499999999999993</v>
      </c>
      <c r="I619" s="142">
        <v>0.2</v>
      </c>
    </row>
    <row r="620" spans="1:9" x14ac:dyDescent="0.2">
      <c r="A620" s="263" t="s">
        <v>145</v>
      </c>
      <c r="B620" s="234"/>
      <c r="C620" s="234"/>
      <c r="D620" s="141">
        <v>26.43</v>
      </c>
      <c r="E620" s="142">
        <v>16.29</v>
      </c>
      <c r="F620" s="142">
        <v>0.54</v>
      </c>
      <c r="G620" s="142">
        <v>7.45</v>
      </c>
      <c r="H620" s="142">
        <v>9.19</v>
      </c>
      <c r="I620" s="142">
        <v>0.19</v>
      </c>
    </row>
    <row r="621" spans="1:9" x14ac:dyDescent="0.2">
      <c r="A621" s="263" t="s">
        <v>146</v>
      </c>
      <c r="B621" s="234"/>
      <c r="C621" s="234"/>
      <c r="D621" s="141">
        <v>25.69</v>
      </c>
      <c r="E621" s="142">
        <v>15.71</v>
      </c>
      <c r="F621" s="142">
        <v>0.52</v>
      </c>
      <c r="G621" s="142">
        <v>7.29</v>
      </c>
      <c r="H621" s="142">
        <v>8.94</v>
      </c>
      <c r="I621" s="142">
        <v>0.19</v>
      </c>
    </row>
    <row r="622" spans="1:9" ht="31.5" customHeight="1" x14ac:dyDescent="0.2">
      <c r="A622" s="236" t="s">
        <v>147</v>
      </c>
      <c r="B622" s="237"/>
      <c r="C622" s="237"/>
      <c r="D622" s="74" t="s">
        <v>74</v>
      </c>
      <c r="E622" s="74" t="s">
        <v>117</v>
      </c>
      <c r="F622" s="74" t="s">
        <v>118</v>
      </c>
      <c r="G622" s="75" t="s">
        <v>119</v>
      </c>
      <c r="H622" s="74" t="s">
        <v>120</v>
      </c>
      <c r="I622" s="75" t="s">
        <v>103</v>
      </c>
    </row>
    <row r="623" spans="1:9" x14ac:dyDescent="0.2">
      <c r="A623" s="260" t="s">
        <v>148</v>
      </c>
      <c r="B623" s="261"/>
      <c r="C623" s="262"/>
      <c r="D623" s="143">
        <v>4545641</v>
      </c>
      <c r="E623" s="144">
        <v>1280972</v>
      </c>
      <c r="F623" s="144">
        <v>159292</v>
      </c>
      <c r="G623" s="144">
        <v>3309736</v>
      </c>
      <c r="H623" s="144">
        <v>1067071</v>
      </c>
      <c r="I623" s="144">
        <v>21594</v>
      </c>
    </row>
    <row r="624" spans="1:9" x14ac:dyDescent="0.2">
      <c r="A624" s="236" t="s">
        <v>180</v>
      </c>
      <c r="B624" s="237"/>
      <c r="C624" s="237"/>
      <c r="D624" s="86"/>
      <c r="E624" s="86"/>
      <c r="F624" s="86"/>
      <c r="G624" s="86"/>
      <c r="H624" s="86"/>
      <c r="I624" s="86"/>
    </row>
    <row r="625" spans="1:9" x14ac:dyDescent="0.2">
      <c r="A625" s="263" t="s">
        <v>149</v>
      </c>
      <c r="B625" s="234"/>
      <c r="C625" s="234"/>
      <c r="D625" s="87">
        <v>0.6663</v>
      </c>
      <c r="E625" s="89">
        <v>0.30880000000000002</v>
      </c>
      <c r="F625" s="89">
        <v>0.78349999999999997</v>
      </c>
      <c r="G625" s="89">
        <v>0.84709999999999996</v>
      </c>
      <c r="H625" s="89">
        <v>0.63729999999999998</v>
      </c>
      <c r="I625" s="89">
        <v>0.85699999999999998</v>
      </c>
    </row>
    <row r="626" spans="1:9" x14ac:dyDescent="0.2">
      <c r="A626" s="233" t="s">
        <v>150</v>
      </c>
      <c r="B626" s="234"/>
      <c r="C626" s="234"/>
      <c r="D626" s="87">
        <v>6.7000000000000002E-3</v>
      </c>
      <c r="E626" s="89">
        <v>2.6700000000000002E-2</v>
      </c>
      <c r="F626" s="89">
        <v>0</v>
      </c>
      <c r="G626" s="89">
        <v>4.0000000000000002E-4</v>
      </c>
      <c r="H626" s="89">
        <v>4.0000000000000002E-4</v>
      </c>
      <c r="I626" s="89">
        <v>3.0999999999999999E-3</v>
      </c>
    </row>
    <row r="627" spans="1:9" x14ac:dyDescent="0.2">
      <c r="A627" s="233" t="s">
        <v>151</v>
      </c>
      <c r="B627" s="234"/>
      <c r="C627" s="234"/>
      <c r="D627" s="87">
        <v>2.7000000000000001E-3</v>
      </c>
      <c r="E627" s="89">
        <v>1.06E-2</v>
      </c>
      <c r="F627" s="89">
        <v>0</v>
      </c>
      <c r="G627" s="89">
        <v>2.0000000000000001E-4</v>
      </c>
      <c r="H627" s="89">
        <v>2.0000000000000001E-4</v>
      </c>
      <c r="I627" s="89">
        <v>4.0000000000000001E-3</v>
      </c>
    </row>
    <row r="628" spans="1:9" x14ac:dyDescent="0.2">
      <c r="A628" s="233" t="s">
        <v>152</v>
      </c>
      <c r="B628" s="234"/>
      <c r="C628" s="234"/>
      <c r="D628" s="87">
        <v>2.0999999999999999E-3</v>
      </c>
      <c r="E628" s="89">
        <v>8.3000000000000001E-3</v>
      </c>
      <c r="F628" s="89">
        <v>0</v>
      </c>
      <c r="G628" s="89">
        <v>1E-4</v>
      </c>
      <c r="H628" s="89">
        <v>1.1000000000000001E-3</v>
      </c>
      <c r="I628" s="89">
        <v>2.2000000000000001E-3</v>
      </c>
    </row>
    <row r="629" spans="1:9" x14ac:dyDescent="0.2">
      <c r="A629" s="233" t="s">
        <v>153</v>
      </c>
      <c r="B629" s="234"/>
      <c r="C629" s="234"/>
      <c r="D629" s="87">
        <v>5.11E-2</v>
      </c>
      <c r="E629" s="89">
        <v>2.5899999999999999E-2</v>
      </c>
      <c r="F629" s="89">
        <v>2.4899999999999999E-2</v>
      </c>
      <c r="G629" s="89">
        <v>6.2899999999999998E-2</v>
      </c>
      <c r="H629" s="89">
        <v>2.3800000000000002E-2</v>
      </c>
      <c r="I629" s="89">
        <v>2.5100000000000001E-2</v>
      </c>
    </row>
    <row r="630" spans="1:9" x14ac:dyDescent="0.2">
      <c r="A630" s="233" t="s">
        <v>154</v>
      </c>
      <c r="B630" s="234"/>
      <c r="C630" s="234"/>
      <c r="D630" s="87">
        <v>1.2500000000000001E-2</v>
      </c>
      <c r="E630" s="89">
        <v>2.93E-2</v>
      </c>
      <c r="F630" s="89">
        <v>1.8499999999999999E-2</v>
      </c>
      <c r="G630" s="89">
        <v>4.0000000000000001E-3</v>
      </c>
      <c r="H630" s="89">
        <v>1.4800000000000001E-2</v>
      </c>
      <c r="I630" s="89">
        <v>1.09E-2</v>
      </c>
    </row>
    <row r="631" spans="1:9" x14ac:dyDescent="0.2">
      <c r="A631" s="233" t="s">
        <v>155</v>
      </c>
      <c r="B631" s="234"/>
      <c r="C631" s="234"/>
      <c r="D631" s="87">
        <v>1.21E-2</v>
      </c>
      <c r="E631" s="89">
        <v>2.58E-2</v>
      </c>
      <c r="F631" s="89">
        <v>7.4999999999999997E-3</v>
      </c>
      <c r="G631" s="89">
        <v>6.1999999999999998E-3</v>
      </c>
      <c r="H631" s="89">
        <v>1.03E-2</v>
      </c>
      <c r="I631" s="89">
        <v>8.0000000000000002E-3</v>
      </c>
    </row>
    <row r="632" spans="1:9" x14ac:dyDescent="0.2">
      <c r="A632" s="233" t="s">
        <v>156</v>
      </c>
      <c r="B632" s="234"/>
      <c r="C632" s="234"/>
      <c r="D632" s="87">
        <v>8.8000000000000005E-3</v>
      </c>
      <c r="E632" s="89">
        <v>2.5000000000000001E-2</v>
      </c>
      <c r="F632" s="89">
        <v>5.4999999999999997E-3</v>
      </c>
      <c r="G632" s="89">
        <v>2E-3</v>
      </c>
      <c r="H632" s="89">
        <v>8.9999999999999993E-3</v>
      </c>
      <c r="I632" s="89">
        <v>5.0000000000000001E-3</v>
      </c>
    </row>
    <row r="633" spans="1:9" x14ac:dyDescent="0.2">
      <c r="A633" s="233" t="s">
        <v>157</v>
      </c>
      <c r="B633" s="234"/>
      <c r="C633" s="234"/>
      <c r="D633" s="87">
        <v>5.4999999999999997E-3</v>
      </c>
      <c r="E633" s="89">
        <v>1.41E-2</v>
      </c>
      <c r="F633" s="89">
        <v>3.3999999999999998E-3</v>
      </c>
      <c r="G633" s="89">
        <v>1.4E-3</v>
      </c>
      <c r="H633" s="89">
        <v>7.1999999999999998E-3</v>
      </c>
      <c r="I633" s="89">
        <v>2E-3</v>
      </c>
    </row>
    <row r="634" spans="1:9" x14ac:dyDescent="0.2">
      <c r="A634" s="233" t="s">
        <v>158</v>
      </c>
      <c r="B634" s="234"/>
      <c r="C634" s="234"/>
      <c r="D634" s="87">
        <v>0.23219999999999999</v>
      </c>
      <c r="E634" s="89">
        <v>0.52539999999999998</v>
      </c>
      <c r="F634" s="89">
        <v>0.15670000000000001</v>
      </c>
      <c r="G634" s="89">
        <v>7.5700000000000003E-2</v>
      </c>
      <c r="H634" s="89">
        <v>0.2959</v>
      </c>
      <c r="I634" s="89">
        <v>8.2600000000000007E-2</v>
      </c>
    </row>
    <row r="635" spans="1:9" x14ac:dyDescent="0.2">
      <c r="A635" s="266" t="s">
        <v>171</v>
      </c>
      <c r="B635" s="267"/>
      <c r="C635" s="268"/>
      <c r="D635" s="86"/>
      <c r="E635" s="86"/>
      <c r="F635" s="86"/>
      <c r="G635" s="86"/>
      <c r="H635" s="86"/>
      <c r="I635" s="86"/>
    </row>
    <row r="636" spans="1:9" x14ac:dyDescent="0.2">
      <c r="A636" s="233" t="s">
        <v>159</v>
      </c>
      <c r="B636" s="234"/>
      <c r="C636" s="234"/>
      <c r="D636" s="87">
        <v>0.3337</v>
      </c>
      <c r="E636" s="89">
        <v>0.69120000000000004</v>
      </c>
      <c r="F636" s="89">
        <v>0.2165</v>
      </c>
      <c r="G636" s="89">
        <v>0.15290000000000001</v>
      </c>
      <c r="H636" s="89">
        <v>0.36270000000000002</v>
      </c>
      <c r="I636" s="89">
        <v>0.14299999999999999</v>
      </c>
    </row>
    <row r="637" spans="1:9" x14ac:dyDescent="0.2">
      <c r="A637" s="233" t="s">
        <v>160</v>
      </c>
      <c r="B637" s="234"/>
      <c r="C637" s="234"/>
      <c r="D637" s="87">
        <v>0.3271</v>
      </c>
      <c r="E637" s="89">
        <v>0.66449999999999998</v>
      </c>
      <c r="F637" s="89">
        <v>0.2165</v>
      </c>
      <c r="G637" s="89">
        <v>0.15240000000000001</v>
      </c>
      <c r="H637" s="89">
        <v>0.36230000000000001</v>
      </c>
      <c r="I637" s="89">
        <v>0.1399</v>
      </c>
    </row>
    <row r="638" spans="1:9" x14ac:dyDescent="0.2">
      <c r="A638" s="233" t="s">
        <v>161</v>
      </c>
      <c r="B638" s="234"/>
      <c r="C638" s="234"/>
      <c r="D638" s="87">
        <v>0.32440000000000002</v>
      </c>
      <c r="E638" s="89">
        <v>0.65390000000000004</v>
      </c>
      <c r="F638" s="89">
        <v>0.2165</v>
      </c>
      <c r="G638" s="89">
        <v>0.15229999999999999</v>
      </c>
      <c r="H638" s="89">
        <v>0.36209999999999998</v>
      </c>
      <c r="I638" s="89">
        <v>0.13589999999999999</v>
      </c>
    </row>
    <row r="639" spans="1:9" x14ac:dyDescent="0.2">
      <c r="A639" s="233" t="s">
        <v>162</v>
      </c>
      <c r="B639" s="234"/>
      <c r="C639" s="234"/>
      <c r="D639" s="87">
        <v>0.32229999999999998</v>
      </c>
      <c r="E639" s="89">
        <v>0.64549999999999996</v>
      </c>
      <c r="F639" s="89">
        <v>0.2165</v>
      </c>
      <c r="G639" s="89">
        <v>0.1522</v>
      </c>
      <c r="H639" s="89">
        <v>0.36099999999999999</v>
      </c>
      <c r="I639" s="89">
        <v>0.1336</v>
      </c>
    </row>
    <row r="640" spans="1:9" x14ac:dyDescent="0.2">
      <c r="A640" s="233" t="s">
        <v>163</v>
      </c>
      <c r="B640" s="234"/>
      <c r="C640" s="234"/>
      <c r="D640" s="87">
        <v>0.2712</v>
      </c>
      <c r="E640" s="89">
        <v>0.61960000000000004</v>
      </c>
      <c r="F640" s="89">
        <v>0.19159999999999999</v>
      </c>
      <c r="G640" s="89">
        <v>8.9300000000000004E-2</v>
      </c>
      <c r="H640" s="89">
        <v>0.3372</v>
      </c>
      <c r="I640" s="89">
        <v>0.1086</v>
      </c>
    </row>
    <row r="641" spans="1:9" x14ac:dyDescent="0.2">
      <c r="A641" s="233" t="s">
        <v>164</v>
      </c>
      <c r="B641" s="234"/>
      <c r="C641" s="234"/>
      <c r="D641" s="87">
        <v>0.25869999999999999</v>
      </c>
      <c r="E641" s="89">
        <v>0.59030000000000005</v>
      </c>
      <c r="F641" s="89">
        <v>0.1731</v>
      </c>
      <c r="G641" s="89">
        <v>8.5300000000000001E-2</v>
      </c>
      <c r="H641" s="89">
        <v>0.32240000000000002</v>
      </c>
      <c r="I641" s="89">
        <v>9.7699999999999995E-2</v>
      </c>
    </row>
    <row r="642" spans="1:9" x14ac:dyDescent="0.2">
      <c r="A642" s="233" t="s">
        <v>165</v>
      </c>
      <c r="B642" s="234"/>
      <c r="C642" s="234"/>
      <c r="D642" s="87">
        <v>0.24660000000000001</v>
      </c>
      <c r="E642" s="89">
        <v>0.5645</v>
      </c>
      <c r="F642" s="89">
        <v>0.1656</v>
      </c>
      <c r="G642" s="89">
        <v>7.9100000000000004E-2</v>
      </c>
      <c r="H642" s="89">
        <v>0.31209999999999999</v>
      </c>
      <c r="I642" s="89">
        <v>8.9700000000000002E-2</v>
      </c>
    </row>
    <row r="643" spans="1:9" x14ac:dyDescent="0.2">
      <c r="A643" s="233" t="s">
        <v>166</v>
      </c>
      <c r="B643" s="234"/>
      <c r="C643" s="234"/>
      <c r="D643" s="87">
        <v>0.23780000000000001</v>
      </c>
      <c r="E643" s="89">
        <v>0.53959999999999997</v>
      </c>
      <c r="F643" s="89">
        <v>0.16009999999999999</v>
      </c>
      <c r="G643" s="89">
        <v>7.7100000000000002E-2</v>
      </c>
      <c r="H643" s="89">
        <v>0.30309999999999998</v>
      </c>
      <c r="I643" s="89">
        <v>8.4699999999999998E-2</v>
      </c>
    </row>
    <row r="645" spans="1:9" ht="15.75" x14ac:dyDescent="0.25">
      <c r="A645" s="73" t="s">
        <v>172</v>
      </c>
    </row>
    <row r="646" spans="1:9" x14ac:dyDescent="0.2">
      <c r="A646" s="73" t="s">
        <v>173</v>
      </c>
    </row>
    <row r="647" spans="1:9" ht="15.75" x14ac:dyDescent="0.25">
      <c r="A647" s="73" t="s">
        <v>167</v>
      </c>
    </row>
    <row r="648" spans="1:9" ht="15.75" x14ac:dyDescent="0.25">
      <c r="A648" s="73" t="s">
        <v>174</v>
      </c>
    </row>
    <row r="649" spans="1:9" x14ac:dyDescent="0.2">
      <c r="A649" s="73" t="s">
        <v>175</v>
      </c>
    </row>
    <row r="650" spans="1:9" ht="15.75" x14ac:dyDescent="0.25">
      <c r="A650" s="73" t="s">
        <v>176</v>
      </c>
    </row>
    <row r="651" spans="1:9" x14ac:dyDescent="0.2">
      <c r="A651" s="73" t="s">
        <v>177</v>
      </c>
    </row>
    <row r="652" spans="1:9" ht="15.75" x14ac:dyDescent="0.25">
      <c r="A652" s="73" t="s">
        <v>178</v>
      </c>
    </row>
    <row r="653" spans="1:9" x14ac:dyDescent="0.2">
      <c r="A653" s="73" t="s">
        <v>179</v>
      </c>
    </row>
    <row r="654" spans="1:9" ht="15.75" x14ac:dyDescent="0.25">
      <c r="A654" s="73" t="s">
        <v>168</v>
      </c>
    </row>
    <row r="655" spans="1:9" ht="15.75" x14ac:dyDescent="0.25">
      <c r="A655" s="73" t="s">
        <v>169</v>
      </c>
    </row>
    <row r="656" spans="1:9" ht="15.75" x14ac:dyDescent="0.25">
      <c r="A656" s="73" t="s">
        <v>170</v>
      </c>
    </row>
    <row r="657" spans="1:8" ht="15.75" x14ac:dyDescent="0.25">
      <c r="A657" s="73" t="s">
        <v>182</v>
      </c>
    </row>
    <row r="658" spans="1:8" x14ac:dyDescent="0.2">
      <c r="A658" s="73"/>
    </row>
    <row r="659" spans="1:8" ht="15.75" x14ac:dyDescent="0.25">
      <c r="A659" s="46" t="s">
        <v>183</v>
      </c>
      <c r="B659" s="8"/>
      <c r="C659" s="8"/>
      <c r="D659" s="8"/>
      <c r="F659" s="217" t="s">
        <v>184</v>
      </c>
      <c r="G659" s="218"/>
      <c r="H659" s="218"/>
    </row>
    <row r="700" spans="1:8" ht="15.75" x14ac:dyDescent="0.25">
      <c r="A700" s="46" t="s">
        <v>517</v>
      </c>
      <c r="B700" s="8"/>
      <c r="C700" s="8"/>
      <c r="D700" s="8"/>
      <c r="F700" s="217" t="s">
        <v>184</v>
      </c>
      <c r="G700" s="218"/>
      <c r="H700" s="218"/>
    </row>
    <row r="741" spans="1:8" ht="15.75" x14ac:dyDescent="0.25">
      <c r="A741" s="46" t="s">
        <v>517</v>
      </c>
      <c r="B741" s="8"/>
      <c r="C741" s="8"/>
      <c r="D741" s="8"/>
      <c r="F741" s="217" t="s">
        <v>184</v>
      </c>
      <c r="G741" s="218"/>
      <c r="H741" s="218"/>
    </row>
    <row r="766" spans="1:11" x14ac:dyDescent="0.2">
      <c r="A766" s="94"/>
      <c r="B766" s="94"/>
      <c r="C766" s="94"/>
      <c r="D766" s="94"/>
      <c r="E766" s="94"/>
      <c r="F766" s="94"/>
      <c r="G766" s="94"/>
      <c r="H766" s="94"/>
      <c r="I766" s="94"/>
      <c r="J766" s="94"/>
      <c r="K766" s="94"/>
    </row>
    <row r="767" spans="1:11" x14ac:dyDescent="0.2">
      <c r="A767" s="94"/>
      <c r="B767" s="94"/>
      <c r="C767" s="94"/>
      <c r="D767" s="94"/>
      <c r="E767" s="94"/>
      <c r="F767" s="94"/>
      <c r="G767" s="94"/>
      <c r="H767" s="94"/>
      <c r="I767" s="94"/>
      <c r="J767" s="94"/>
      <c r="K767" s="94"/>
    </row>
    <row r="768" spans="1:11" x14ac:dyDescent="0.2">
      <c r="A768" s="94"/>
      <c r="B768" s="94"/>
      <c r="C768" s="94"/>
      <c r="D768" s="94"/>
      <c r="E768" s="94"/>
      <c r="F768" s="94"/>
      <c r="G768" s="94"/>
      <c r="H768" s="94"/>
      <c r="I768" s="94"/>
      <c r="J768" s="94"/>
      <c r="K768" s="94"/>
    </row>
    <row r="769" spans="1:23" x14ac:dyDescent="0.2">
      <c r="A769" s="94"/>
      <c r="B769" s="94"/>
      <c r="C769" s="94"/>
      <c r="D769" s="94"/>
      <c r="E769" s="94"/>
      <c r="F769" s="94"/>
      <c r="G769" s="94"/>
      <c r="H769" s="94"/>
      <c r="I769" s="94"/>
      <c r="J769" s="94"/>
      <c r="K769" s="94"/>
    </row>
    <row r="770" spans="1:23" x14ac:dyDescent="0.2">
      <c r="A770" s="94"/>
      <c r="B770" s="95" t="s">
        <v>194</v>
      </c>
      <c r="C770" s="94"/>
      <c r="D770" s="94"/>
      <c r="E770" s="94"/>
      <c r="F770" s="94"/>
      <c r="G770" s="94"/>
      <c r="H770" s="94"/>
      <c r="I770" s="94"/>
      <c r="J770" s="94"/>
      <c r="K770" s="94"/>
    </row>
    <row r="771" spans="1:23" x14ac:dyDescent="0.2">
      <c r="A771" s="94"/>
      <c r="B771" s="94"/>
      <c r="C771" s="94"/>
      <c r="D771" s="94"/>
      <c r="E771" s="94"/>
      <c r="F771" s="94"/>
      <c r="G771" s="94"/>
      <c r="H771" s="94"/>
      <c r="I771" s="94"/>
      <c r="J771" s="94"/>
      <c r="K771" s="94"/>
    </row>
    <row r="772" spans="1:23" x14ac:dyDescent="0.2">
      <c r="A772" s="94"/>
      <c r="B772" s="96">
        <f t="shared" ref="B772:B779" si="23">C68/$B$58</f>
        <v>5.1923305419191046E-2</v>
      </c>
      <c r="C772" s="96">
        <f t="shared" ref="C772:C779" si="24">-D68/$B$58</f>
        <v>-5.2482841107626056E-2</v>
      </c>
      <c r="D772" s="94"/>
      <c r="E772" s="94"/>
      <c r="F772" s="94"/>
      <c r="G772" s="94"/>
      <c r="H772" s="94"/>
      <c r="I772" s="94"/>
      <c r="J772" s="94"/>
      <c r="K772" s="94"/>
    </row>
    <row r="773" spans="1:23" x14ac:dyDescent="0.2">
      <c r="A773" s="94"/>
      <c r="B773" s="96">
        <f t="shared" si="23"/>
        <v>8.5867813785552943E-2</v>
      </c>
      <c r="C773" s="96">
        <f t="shared" si="24"/>
        <v>-7.6474221954410268E-2</v>
      </c>
      <c r="D773" s="94"/>
      <c r="E773" s="94"/>
      <c r="F773" s="94"/>
      <c r="G773" s="94"/>
      <c r="H773" s="94"/>
      <c r="I773" s="94"/>
      <c r="J773" s="94"/>
      <c r="K773" s="94"/>
    </row>
    <row r="774" spans="1:23" x14ac:dyDescent="0.2">
      <c r="A774" s="94"/>
      <c r="B774" s="96">
        <f t="shared" si="23"/>
        <v>2.8193202884124583E-2</v>
      </c>
      <c r="C774" s="96">
        <f t="shared" si="24"/>
        <v>-2.6614924265662452E-2</v>
      </c>
      <c r="D774" s="94"/>
      <c r="E774" s="94"/>
      <c r="F774" s="94"/>
      <c r="G774" s="94"/>
      <c r="H774" s="94"/>
      <c r="I774" s="94"/>
      <c r="J774" s="94"/>
      <c r="K774" s="94"/>
    </row>
    <row r="775" spans="1:23" x14ac:dyDescent="0.2">
      <c r="A775" s="94"/>
      <c r="B775" s="96">
        <f t="shared" si="23"/>
        <v>6.1282039934965345E-2</v>
      </c>
      <c r="C775" s="96">
        <f t="shared" si="24"/>
        <v>-6.2565395354701986E-2</v>
      </c>
      <c r="D775" s="94"/>
      <c r="E775" s="94"/>
      <c r="F775" s="94"/>
      <c r="G775" s="94"/>
      <c r="H775" s="94"/>
      <c r="I775" s="94"/>
      <c r="J775" s="94"/>
      <c r="K775" s="94"/>
    </row>
    <row r="776" spans="1:23" x14ac:dyDescent="0.2">
      <c r="A776" s="94"/>
      <c r="B776" s="96">
        <f t="shared" si="23"/>
        <v>8.2930251421269141E-2</v>
      </c>
      <c r="C776" s="96">
        <f t="shared" si="24"/>
        <v>-9.1465898633714474E-2</v>
      </c>
      <c r="D776" s="94"/>
      <c r="E776" s="94"/>
      <c r="F776" s="94"/>
      <c r="G776" s="94"/>
      <c r="H776" s="94"/>
      <c r="I776" s="94"/>
      <c r="J776" s="94"/>
      <c r="K776" s="94"/>
    </row>
    <row r="777" spans="1:23" x14ac:dyDescent="0.2">
      <c r="A777" s="94"/>
      <c r="B777" s="96">
        <f t="shared" si="23"/>
        <v>6.5900028007095129E-2</v>
      </c>
      <c r="C777" s="96">
        <f t="shared" si="24"/>
        <v>-7.1422184529171637E-2</v>
      </c>
      <c r="D777" s="94"/>
      <c r="E777" s="94"/>
      <c r="F777" s="94"/>
      <c r="G777" s="94"/>
      <c r="H777" s="94"/>
      <c r="I777" s="94"/>
      <c r="J777" s="94"/>
      <c r="K777" s="94"/>
    </row>
    <row r="778" spans="1:23" x14ac:dyDescent="0.2">
      <c r="A778" s="94"/>
      <c r="B778" s="96">
        <f t="shared" si="23"/>
        <v>5.5440560093405478E-2</v>
      </c>
      <c r="C778" s="96">
        <f t="shared" si="24"/>
        <v>-7.1751813489720428E-2</v>
      </c>
      <c r="D778" s="94"/>
      <c r="E778" s="94"/>
      <c r="F778" s="94"/>
      <c r="G778" s="94"/>
      <c r="H778" s="94"/>
      <c r="I778" s="94"/>
      <c r="J778" s="94"/>
      <c r="K778" s="94"/>
    </row>
    <row r="779" spans="1:23" x14ac:dyDescent="0.2">
      <c r="A779" s="94"/>
      <c r="B779" s="96">
        <f t="shared" si="23"/>
        <v>4.9272633915743505E-2</v>
      </c>
      <c r="C779" s="96">
        <f t="shared" si="24"/>
        <v>-6.6412885203645536E-2</v>
      </c>
      <c r="D779" s="94"/>
      <c r="E779" s="94"/>
      <c r="F779" s="94"/>
      <c r="G779" s="94"/>
      <c r="H779" s="94"/>
      <c r="I779" s="94"/>
      <c r="J779" s="94"/>
      <c r="K779" s="94"/>
    </row>
    <row r="780" spans="1:23" x14ac:dyDescent="0.2">
      <c r="A780" s="94"/>
      <c r="B780" s="94"/>
      <c r="C780" s="94"/>
      <c r="D780" s="94"/>
      <c r="E780" s="94"/>
      <c r="F780" s="94"/>
      <c r="G780" s="94"/>
      <c r="H780" s="94"/>
      <c r="I780" s="94"/>
      <c r="J780" s="94"/>
      <c r="K780" s="94"/>
    </row>
    <row r="781" spans="1:23" x14ac:dyDescent="0.2">
      <c r="A781" s="94"/>
      <c r="B781" s="94"/>
      <c r="C781" s="94"/>
      <c r="D781" s="94"/>
      <c r="E781" s="94"/>
      <c r="F781" s="94"/>
      <c r="G781" s="94"/>
      <c r="H781" s="94"/>
      <c r="I781" s="94"/>
      <c r="J781" s="94"/>
      <c r="K781" s="94"/>
    </row>
    <row r="782" spans="1:23" x14ac:dyDescent="0.2">
      <c r="A782" s="94"/>
      <c r="B782" s="95" t="s">
        <v>222</v>
      </c>
      <c r="C782" s="94"/>
      <c r="D782" s="94"/>
      <c r="E782" s="94"/>
      <c r="F782" s="94"/>
      <c r="G782" s="94"/>
      <c r="H782" s="94"/>
      <c r="I782" s="94"/>
      <c r="J782" s="94"/>
      <c r="K782" s="94"/>
    </row>
    <row r="783" spans="1:23" x14ac:dyDescent="0.2">
      <c r="A783" s="94"/>
      <c r="B783" s="94"/>
      <c r="C783" s="94" t="s">
        <v>74</v>
      </c>
      <c r="D783" s="94" t="s">
        <v>74</v>
      </c>
      <c r="E783" s="94" t="s">
        <v>74</v>
      </c>
      <c r="F783" s="94" t="s">
        <v>74</v>
      </c>
      <c r="G783" s="94" t="s">
        <v>322</v>
      </c>
      <c r="H783" s="94" t="s">
        <v>322</v>
      </c>
      <c r="I783" s="94" t="s">
        <v>322</v>
      </c>
      <c r="J783" s="94" t="s">
        <v>322</v>
      </c>
      <c r="K783" s="94" t="s">
        <v>323</v>
      </c>
      <c r="L783" s="94" t="s">
        <v>323</v>
      </c>
      <c r="M783" s="94" t="s">
        <v>323</v>
      </c>
      <c r="N783" s="94" t="s">
        <v>323</v>
      </c>
      <c r="O783" s="94" t="s">
        <v>324</v>
      </c>
      <c r="P783" s="94" t="s">
        <v>324</v>
      </c>
      <c r="Q783" s="94" t="s">
        <v>324</v>
      </c>
      <c r="R783" s="94" t="s">
        <v>324</v>
      </c>
    </row>
    <row r="784" spans="1:23" x14ac:dyDescent="0.2">
      <c r="A784" s="94"/>
      <c r="B784" s="94" t="s">
        <v>223</v>
      </c>
      <c r="C784" s="94">
        <v>2019</v>
      </c>
      <c r="D784" s="94">
        <v>2020</v>
      </c>
      <c r="E784" s="94">
        <v>2021</v>
      </c>
      <c r="F784" s="94">
        <v>2022</v>
      </c>
      <c r="G784" s="94">
        <v>2019</v>
      </c>
      <c r="H784" s="94">
        <v>2020</v>
      </c>
      <c r="I784" s="94">
        <v>2021</v>
      </c>
      <c r="J784" s="94">
        <v>2022</v>
      </c>
      <c r="K784" s="94">
        <v>2019</v>
      </c>
      <c r="L784" s="94">
        <v>2020</v>
      </c>
      <c r="M784" s="94">
        <v>2021</v>
      </c>
      <c r="N784" s="94">
        <v>2022</v>
      </c>
      <c r="O784" s="94">
        <v>2019</v>
      </c>
      <c r="P784" s="94">
        <v>2020</v>
      </c>
      <c r="Q784" s="94">
        <v>2021</v>
      </c>
      <c r="R784" s="94">
        <v>2022</v>
      </c>
      <c r="S784" s="93"/>
      <c r="T784" s="93"/>
      <c r="U784" s="93"/>
      <c r="V784" s="93"/>
      <c r="W784" s="93"/>
    </row>
    <row r="785" spans="1:23" x14ac:dyDescent="0.2">
      <c r="A785" s="94"/>
      <c r="B785" s="94" t="s">
        <v>224</v>
      </c>
      <c r="C785" s="94">
        <v>73.63</v>
      </c>
      <c r="D785" s="97">
        <v>79.349999999999994</v>
      </c>
      <c r="E785" s="97">
        <v>80.08</v>
      </c>
      <c r="F785" s="97">
        <v>89.58</v>
      </c>
      <c r="G785" s="94">
        <v>47.48</v>
      </c>
      <c r="H785" s="97">
        <v>44.32</v>
      </c>
      <c r="I785" s="97">
        <v>44.17</v>
      </c>
      <c r="J785" s="97">
        <v>51.39</v>
      </c>
      <c r="K785" s="94">
        <v>8.25</v>
      </c>
      <c r="L785" s="94">
        <v>12.41</v>
      </c>
      <c r="M785" s="94">
        <v>11.09</v>
      </c>
      <c r="N785" s="97">
        <v>9.69</v>
      </c>
      <c r="O785" s="94">
        <v>2.4</v>
      </c>
      <c r="P785" s="94">
        <v>2.95</v>
      </c>
      <c r="Q785" s="94">
        <v>2.79</v>
      </c>
      <c r="R785" s="97">
        <v>3.08</v>
      </c>
      <c r="W785" s="93"/>
    </row>
    <row r="786" spans="1:23" x14ac:dyDescent="0.2">
      <c r="A786" s="94"/>
      <c r="B786" s="94" t="s">
        <v>225</v>
      </c>
      <c r="C786" s="94">
        <v>88.74</v>
      </c>
      <c r="D786" s="97">
        <v>79.23</v>
      </c>
      <c r="E786" s="97">
        <v>83.01</v>
      </c>
      <c r="F786" s="97">
        <v>90.59</v>
      </c>
      <c r="G786" s="94">
        <v>52.48</v>
      </c>
      <c r="H786" s="97">
        <v>42.06</v>
      </c>
      <c r="I786" s="97">
        <v>45.86</v>
      </c>
      <c r="J786" s="97">
        <v>50.86</v>
      </c>
      <c r="K786" s="94">
        <v>9.75</v>
      </c>
      <c r="L786" s="94">
        <v>13.46</v>
      </c>
      <c r="M786" s="94">
        <v>10.31</v>
      </c>
      <c r="N786" s="97">
        <v>10.1</v>
      </c>
      <c r="O786" s="94">
        <v>2.34</v>
      </c>
      <c r="P786" s="94">
        <v>3.81</v>
      </c>
      <c r="Q786" s="94">
        <v>3.28</v>
      </c>
      <c r="R786" s="97">
        <v>3.89</v>
      </c>
      <c r="W786" s="93"/>
    </row>
    <row r="787" spans="1:23" x14ac:dyDescent="0.2">
      <c r="A787" s="94"/>
      <c r="B787" s="94" t="s">
        <v>226</v>
      </c>
      <c r="C787" s="94">
        <v>112.97</v>
      </c>
      <c r="D787" s="97">
        <v>85.43</v>
      </c>
      <c r="E787" s="97">
        <v>100.91</v>
      </c>
      <c r="F787" s="97">
        <v>108.37</v>
      </c>
      <c r="G787" s="94">
        <v>65.92</v>
      </c>
      <c r="H787" s="97">
        <v>44.52</v>
      </c>
      <c r="I787" s="97">
        <v>51.46</v>
      </c>
      <c r="J787" s="97">
        <v>59.15</v>
      </c>
      <c r="K787" s="94">
        <v>11.76</v>
      </c>
      <c r="L787" s="94">
        <v>16.48</v>
      </c>
      <c r="M787" s="94">
        <v>13.67</v>
      </c>
      <c r="N787" s="97">
        <v>14.2</v>
      </c>
      <c r="O787" s="94">
        <v>3.27</v>
      </c>
      <c r="P787" s="94">
        <v>3.75</v>
      </c>
      <c r="Q787" s="94">
        <v>5.5</v>
      </c>
      <c r="R787" s="97">
        <v>4.8499999999999996</v>
      </c>
      <c r="W787" s="93"/>
    </row>
    <row r="788" spans="1:23" x14ac:dyDescent="0.2">
      <c r="A788" s="94"/>
      <c r="B788" s="94" t="s">
        <v>227</v>
      </c>
      <c r="C788" s="94">
        <v>111.19</v>
      </c>
      <c r="D788" s="97">
        <v>68.84</v>
      </c>
      <c r="E788" s="97">
        <v>96.96</v>
      </c>
      <c r="F788" s="97">
        <v>96.14</v>
      </c>
      <c r="G788" s="94">
        <v>66.87</v>
      </c>
      <c r="H788" s="97">
        <v>35.79</v>
      </c>
      <c r="I788" s="97">
        <v>50.4</v>
      </c>
      <c r="J788" s="97">
        <v>51.19</v>
      </c>
      <c r="K788" s="94">
        <v>12.85</v>
      </c>
      <c r="L788" s="94">
        <v>12.64</v>
      </c>
      <c r="M788" s="94">
        <v>13.61</v>
      </c>
      <c r="N788" s="97">
        <v>12.26</v>
      </c>
      <c r="O788" s="94">
        <v>2.64</v>
      </c>
      <c r="P788" s="94">
        <v>2.66</v>
      </c>
      <c r="Q788" s="94">
        <v>4.75</v>
      </c>
      <c r="R788" s="97">
        <v>4.51</v>
      </c>
      <c r="W788" s="93"/>
    </row>
    <row r="789" spans="1:23" x14ac:dyDescent="0.2">
      <c r="A789" s="94"/>
      <c r="B789" s="94" t="s">
        <v>228</v>
      </c>
      <c r="C789" s="94">
        <v>114.85</v>
      </c>
      <c r="D789" s="97">
        <v>71.94</v>
      </c>
      <c r="E789" s="97">
        <v>97.81</v>
      </c>
      <c r="F789" s="97">
        <v>109.63</v>
      </c>
      <c r="G789" s="94">
        <v>65.989999999999995</v>
      </c>
      <c r="H789" s="97">
        <v>37.17</v>
      </c>
      <c r="I789" s="97">
        <v>50.52</v>
      </c>
      <c r="J789" s="97">
        <v>58.83</v>
      </c>
      <c r="K789" s="94">
        <v>13.94</v>
      </c>
      <c r="L789" s="94">
        <v>12.17</v>
      </c>
      <c r="M789" s="94">
        <v>13.34</v>
      </c>
      <c r="N789" s="97">
        <v>13.93</v>
      </c>
      <c r="O789" s="94">
        <v>3.19</v>
      </c>
      <c r="P789" s="94">
        <v>2.63</v>
      </c>
      <c r="Q789" s="94">
        <v>4.68</v>
      </c>
      <c r="R789" s="97">
        <v>4.53</v>
      </c>
      <c r="W789" s="93"/>
    </row>
    <row r="790" spans="1:23" x14ac:dyDescent="0.2">
      <c r="A790" s="94"/>
      <c r="B790" s="94" t="s">
        <v>229</v>
      </c>
      <c r="C790" s="94">
        <v>104.28</v>
      </c>
      <c r="D790" s="97">
        <v>72.680000000000007</v>
      </c>
      <c r="E790" s="97">
        <v>101.51</v>
      </c>
      <c r="F790" s="97">
        <v>104.52</v>
      </c>
      <c r="G790" s="94">
        <v>61.93</v>
      </c>
      <c r="H790" s="97">
        <v>37.869999999999997</v>
      </c>
      <c r="I790" s="97">
        <v>57.14</v>
      </c>
      <c r="J790" s="97">
        <v>56.17</v>
      </c>
      <c r="K790" s="94">
        <v>12.12</v>
      </c>
      <c r="L790" s="94">
        <v>12.49</v>
      </c>
      <c r="M790" s="94">
        <v>11.74</v>
      </c>
      <c r="N790" s="97">
        <v>13.38</v>
      </c>
      <c r="O790" s="94">
        <v>2.78</v>
      </c>
      <c r="P790" s="94">
        <v>2.78</v>
      </c>
      <c r="Q790" s="94">
        <v>4.1500000000000004</v>
      </c>
      <c r="R790" s="97">
        <v>4.3</v>
      </c>
      <c r="W790" s="93"/>
    </row>
    <row r="791" spans="1:23" x14ac:dyDescent="0.2">
      <c r="A791" s="94"/>
      <c r="B791" s="94" t="s">
        <v>230</v>
      </c>
      <c r="C791" s="94">
        <v>116.51</v>
      </c>
      <c r="D791" s="97">
        <v>82.31</v>
      </c>
      <c r="E791" s="97">
        <v>101.7</v>
      </c>
      <c r="F791" s="97">
        <v>97.58</v>
      </c>
      <c r="G791" s="94">
        <v>69.87</v>
      </c>
      <c r="H791" s="97">
        <v>43.32</v>
      </c>
      <c r="I791" s="97">
        <v>58.12</v>
      </c>
      <c r="J791" s="97">
        <v>52.42</v>
      </c>
      <c r="K791" s="94">
        <v>14.25</v>
      </c>
      <c r="L791" s="94">
        <v>13.31</v>
      </c>
      <c r="M791" s="94">
        <v>13.55</v>
      </c>
      <c r="N791" s="97">
        <v>11.16</v>
      </c>
      <c r="O791" s="94">
        <v>3.07</v>
      </c>
      <c r="P791" s="94">
        <v>3.19</v>
      </c>
      <c r="Q791" s="94">
        <v>4.12</v>
      </c>
      <c r="R791" s="97">
        <v>4.03</v>
      </c>
      <c r="W791" s="93"/>
    </row>
    <row r="792" spans="1:23" x14ac:dyDescent="0.2">
      <c r="A792" s="94"/>
      <c r="B792" s="94" t="s">
        <v>231</v>
      </c>
      <c r="C792" s="94">
        <v>100.56</v>
      </c>
      <c r="D792" s="97">
        <v>78.239999999999995</v>
      </c>
      <c r="E792" s="97">
        <v>93.18</v>
      </c>
      <c r="F792" s="97">
        <v>100.27</v>
      </c>
      <c r="G792" s="94">
        <v>59.74</v>
      </c>
      <c r="H792" s="97">
        <v>40.799999999999997</v>
      </c>
      <c r="I792" s="97">
        <v>52.91</v>
      </c>
      <c r="J792" s="97">
        <v>56.34</v>
      </c>
      <c r="K792" s="94">
        <v>14.14</v>
      </c>
      <c r="L792" s="94">
        <v>12.73</v>
      </c>
      <c r="M792" s="94">
        <v>12.02</v>
      </c>
      <c r="N792" s="97">
        <v>11.77</v>
      </c>
      <c r="O792" s="94">
        <v>3.52</v>
      </c>
      <c r="P792" s="94">
        <v>2.92</v>
      </c>
      <c r="Q792" s="94">
        <v>4.2699999999999996</v>
      </c>
      <c r="R792" s="97">
        <v>3.95</v>
      </c>
      <c r="W792" s="93"/>
    </row>
    <row r="793" spans="1:23" x14ac:dyDescent="0.2">
      <c r="A793" s="94"/>
      <c r="B793" s="94" t="s">
        <v>232</v>
      </c>
      <c r="C793" s="94">
        <v>84.02</v>
      </c>
      <c r="D793" s="97">
        <v>83.67</v>
      </c>
      <c r="E793" s="97">
        <v>89.12</v>
      </c>
      <c r="F793" s="97">
        <v>93.21</v>
      </c>
      <c r="G793" s="94">
        <v>49.81</v>
      </c>
      <c r="H793" s="97">
        <v>44.95</v>
      </c>
      <c r="I793" s="97">
        <v>51.07</v>
      </c>
      <c r="J793" s="97">
        <v>52.71</v>
      </c>
      <c r="K793" s="94">
        <v>12.06</v>
      </c>
      <c r="L793" s="94">
        <v>11.73</v>
      </c>
      <c r="M793" s="94">
        <v>11.16</v>
      </c>
      <c r="N793" s="97">
        <v>10.029999999999999</v>
      </c>
      <c r="O793" s="94">
        <v>3.52</v>
      </c>
      <c r="P793" s="94">
        <v>3.19</v>
      </c>
      <c r="Q793" s="94">
        <v>3.37</v>
      </c>
      <c r="R793" s="97">
        <v>3.96</v>
      </c>
      <c r="W793" s="93"/>
    </row>
    <row r="794" spans="1:23" x14ac:dyDescent="0.2">
      <c r="A794" s="94"/>
      <c r="B794" s="94" t="s">
        <v>233</v>
      </c>
      <c r="C794" s="94">
        <v>93.97</v>
      </c>
      <c r="D794" s="97">
        <v>93.51</v>
      </c>
      <c r="E794" s="97">
        <v>100.66</v>
      </c>
      <c r="F794" s="97">
        <v>97.95</v>
      </c>
      <c r="G794" s="94">
        <v>53.91</v>
      </c>
      <c r="H794" s="97">
        <v>49.03</v>
      </c>
      <c r="I794" s="97">
        <v>55.11</v>
      </c>
      <c r="J794" s="97">
        <v>54.65</v>
      </c>
      <c r="K794" s="94">
        <v>13.72</v>
      </c>
      <c r="L794" s="94">
        <v>12.52</v>
      </c>
      <c r="M794" s="94">
        <v>12.68</v>
      </c>
      <c r="N794" s="97">
        <v>11.86</v>
      </c>
      <c r="O794" s="94">
        <v>3.99</v>
      </c>
      <c r="P794" s="94">
        <v>4.0999999999999996</v>
      </c>
      <c r="Q794" s="94">
        <v>4.3099999999999996</v>
      </c>
      <c r="R794" s="97">
        <v>3.99</v>
      </c>
      <c r="W794" s="93"/>
    </row>
    <row r="795" spans="1:23" x14ac:dyDescent="0.2">
      <c r="A795" s="94"/>
      <c r="B795" s="94" t="s">
        <v>234</v>
      </c>
      <c r="C795" s="94">
        <v>81.86</v>
      </c>
      <c r="D795" s="97">
        <v>84.96</v>
      </c>
      <c r="E795" s="97">
        <v>94.06</v>
      </c>
      <c r="F795" s="97">
        <v>92.4</v>
      </c>
      <c r="G795" s="94">
        <v>48.41</v>
      </c>
      <c r="H795" s="97">
        <v>46.48</v>
      </c>
      <c r="I795" s="97">
        <v>53.38</v>
      </c>
      <c r="J795" s="97">
        <v>51.43</v>
      </c>
      <c r="K795" s="94">
        <v>11.51</v>
      </c>
      <c r="L795" s="94">
        <v>11.86</v>
      </c>
      <c r="M795" s="94">
        <v>11.45</v>
      </c>
      <c r="N795" s="97">
        <v>11.18</v>
      </c>
      <c r="O795" s="94">
        <v>2.73</v>
      </c>
      <c r="P795" s="94">
        <v>3.3</v>
      </c>
      <c r="Q795" s="94">
        <v>3.58</v>
      </c>
      <c r="R795" s="97">
        <v>3.86</v>
      </c>
      <c r="W795" s="93"/>
    </row>
    <row r="796" spans="1:23" x14ac:dyDescent="0.2">
      <c r="A796" s="94"/>
      <c r="B796" s="94" t="s">
        <v>235</v>
      </c>
      <c r="C796" s="94">
        <v>80.34</v>
      </c>
      <c r="D796" s="97">
        <v>85.72</v>
      </c>
      <c r="E796" s="97">
        <v>102.4</v>
      </c>
      <c r="F796" s="97"/>
      <c r="G796" s="94">
        <v>46.85</v>
      </c>
      <c r="H796" s="97">
        <v>47.12</v>
      </c>
      <c r="I796" s="97">
        <v>58.8</v>
      </c>
      <c r="J796" s="97"/>
      <c r="K796" s="94">
        <v>12.06</v>
      </c>
      <c r="L796" s="94">
        <v>12.4</v>
      </c>
      <c r="M796" s="94">
        <v>11.88</v>
      </c>
      <c r="N796" s="97"/>
      <c r="O796" s="94">
        <v>2.63</v>
      </c>
      <c r="P796" s="94">
        <v>3.02</v>
      </c>
      <c r="Q796" s="94">
        <v>3.8</v>
      </c>
      <c r="R796" s="97"/>
      <c r="W796" s="93"/>
    </row>
    <row r="797" spans="1:23" x14ac:dyDescent="0.2">
      <c r="A797" s="94"/>
      <c r="B797" s="94"/>
      <c r="C797" s="94"/>
      <c r="D797" s="97"/>
      <c r="E797" s="94"/>
      <c r="F797" s="94"/>
      <c r="G797" s="97"/>
      <c r="H797" s="94"/>
      <c r="I797" s="97"/>
      <c r="J797" s="97"/>
      <c r="K797" s="94"/>
      <c r="L797" s="97"/>
      <c r="M797" s="97"/>
      <c r="N797" s="97"/>
      <c r="O797" s="93"/>
      <c r="P797" s="93"/>
      <c r="Q797" s="93"/>
      <c r="R797" s="93"/>
    </row>
    <row r="798" spans="1:23" x14ac:dyDescent="0.2">
      <c r="A798" s="94"/>
      <c r="B798" s="94"/>
      <c r="C798" s="94"/>
      <c r="D798" s="94"/>
      <c r="E798" s="94"/>
      <c r="F798" s="94"/>
      <c r="G798" s="94"/>
      <c r="H798" s="94"/>
      <c r="I798" s="94"/>
      <c r="J798" s="94"/>
      <c r="K798" s="94"/>
      <c r="L798" s="94"/>
      <c r="M798" s="94"/>
      <c r="N798" s="94"/>
    </row>
    <row r="799" spans="1:23" x14ac:dyDescent="0.2">
      <c r="A799" s="94"/>
      <c r="B799" s="94"/>
      <c r="C799" s="94" t="s">
        <v>325</v>
      </c>
      <c r="D799" s="94" t="s">
        <v>325</v>
      </c>
      <c r="E799" s="94" t="s">
        <v>325</v>
      </c>
      <c r="F799" s="94" t="s">
        <v>325</v>
      </c>
      <c r="G799" s="94" t="s">
        <v>326</v>
      </c>
      <c r="H799" s="94" t="s">
        <v>326</v>
      </c>
      <c r="I799" s="94" t="s">
        <v>326</v>
      </c>
      <c r="J799" s="94" t="s">
        <v>326</v>
      </c>
      <c r="K799" s="94" t="s">
        <v>327</v>
      </c>
      <c r="L799" s="94" t="s">
        <v>327</v>
      </c>
      <c r="M799" s="94" t="s">
        <v>327</v>
      </c>
      <c r="N799" s="94" t="s">
        <v>327</v>
      </c>
      <c r="O799" s="94" t="s">
        <v>328</v>
      </c>
      <c r="P799" s="94" t="s">
        <v>328</v>
      </c>
      <c r="Q799" s="94" t="s">
        <v>328</v>
      </c>
      <c r="R799" s="94" t="s">
        <v>328</v>
      </c>
    </row>
    <row r="800" spans="1:23" x14ac:dyDescent="0.2">
      <c r="A800" s="94"/>
      <c r="B800" s="94" t="s">
        <v>223</v>
      </c>
      <c r="C800" s="94">
        <v>2019</v>
      </c>
      <c r="D800" s="94">
        <v>2020</v>
      </c>
      <c r="E800" s="94">
        <v>2021</v>
      </c>
      <c r="F800" s="94">
        <v>2022</v>
      </c>
      <c r="G800" s="94">
        <v>2019</v>
      </c>
      <c r="H800" s="94">
        <v>2020</v>
      </c>
      <c r="I800" s="94">
        <v>2021</v>
      </c>
      <c r="J800" s="94">
        <v>2022</v>
      </c>
      <c r="K800" s="94">
        <v>2019</v>
      </c>
      <c r="L800" s="94">
        <v>2020</v>
      </c>
      <c r="M800" s="94">
        <v>2021</v>
      </c>
      <c r="N800" s="94">
        <v>2022</v>
      </c>
      <c r="O800" s="94">
        <v>2019</v>
      </c>
      <c r="P800" s="94">
        <v>2020</v>
      </c>
      <c r="Q800" s="94">
        <v>2021</v>
      </c>
      <c r="R800" s="94">
        <v>2022</v>
      </c>
    </row>
    <row r="801" spans="1:18" x14ac:dyDescent="0.2">
      <c r="A801" s="94"/>
      <c r="B801" s="94" t="s">
        <v>224</v>
      </c>
      <c r="C801" s="94">
        <v>1.76</v>
      </c>
      <c r="D801" s="97">
        <v>0.61</v>
      </c>
      <c r="E801" s="97">
        <v>0.53</v>
      </c>
      <c r="F801" s="97">
        <v>0.81</v>
      </c>
      <c r="G801" s="94">
        <v>6.17</v>
      </c>
      <c r="H801" s="97">
        <v>8.69</v>
      </c>
      <c r="I801" s="97">
        <v>8.19</v>
      </c>
      <c r="J801" s="97">
        <v>10.06</v>
      </c>
      <c r="K801" s="94">
        <v>1.37</v>
      </c>
      <c r="L801" s="94">
        <v>0.33</v>
      </c>
      <c r="M801" s="94">
        <v>0.18</v>
      </c>
      <c r="N801" s="97">
        <v>0.28999999999999998</v>
      </c>
      <c r="O801" s="94">
        <v>6.2</v>
      </c>
      <c r="P801" s="94">
        <v>10.039999999999999</v>
      </c>
      <c r="Q801" s="94">
        <v>13.12</v>
      </c>
      <c r="R801" s="97">
        <v>14.26</v>
      </c>
    </row>
    <row r="802" spans="1:18" x14ac:dyDescent="0.2">
      <c r="A802" s="94"/>
      <c r="B802" s="94" t="s">
        <v>225</v>
      </c>
      <c r="C802" s="94">
        <v>3.02</v>
      </c>
      <c r="D802" s="97">
        <v>0.93</v>
      </c>
      <c r="E802" s="97">
        <v>1.23</v>
      </c>
      <c r="F802" s="97">
        <v>0.64</v>
      </c>
      <c r="G802" s="94">
        <v>10.039999999999999</v>
      </c>
      <c r="H802" s="97">
        <v>8.2799999999999994</v>
      </c>
      <c r="I802" s="97">
        <v>8.2200000000000006</v>
      </c>
      <c r="J802" s="97">
        <v>10.210000000000001</v>
      </c>
      <c r="K802" s="94">
        <v>1.43</v>
      </c>
      <c r="L802" s="94">
        <v>0.35</v>
      </c>
      <c r="M802" s="94">
        <v>0.38</v>
      </c>
      <c r="N802" s="97">
        <v>0.24</v>
      </c>
      <c r="O802" s="94">
        <v>9.68</v>
      </c>
      <c r="P802" s="94">
        <v>10.34</v>
      </c>
      <c r="Q802" s="94">
        <v>13.73</v>
      </c>
      <c r="R802" s="97">
        <v>14.66</v>
      </c>
    </row>
    <row r="803" spans="1:18" x14ac:dyDescent="0.2">
      <c r="A803" s="94"/>
      <c r="B803" s="94" t="s">
        <v>226</v>
      </c>
      <c r="C803" s="94">
        <v>2.95</v>
      </c>
      <c r="D803" s="97">
        <v>0.81</v>
      </c>
      <c r="E803" s="97">
        <v>1.22</v>
      </c>
      <c r="F803" s="97">
        <v>0.62</v>
      </c>
      <c r="G803" s="94">
        <v>13.93</v>
      </c>
      <c r="H803" s="97">
        <v>9.33</v>
      </c>
      <c r="I803" s="97">
        <v>11.88</v>
      </c>
      <c r="J803" s="97">
        <v>11.39</v>
      </c>
      <c r="K803" s="94">
        <v>1.37</v>
      </c>
      <c r="L803" s="94">
        <v>0.39</v>
      </c>
      <c r="M803" s="94">
        <v>0.39</v>
      </c>
      <c r="N803" s="97">
        <v>0.28999999999999998</v>
      </c>
      <c r="O803" s="94">
        <v>13.78</v>
      </c>
      <c r="P803" s="94">
        <v>10.15</v>
      </c>
      <c r="Q803" s="94">
        <v>16.78</v>
      </c>
      <c r="R803" s="97">
        <v>17.86</v>
      </c>
    </row>
    <row r="804" spans="1:18" x14ac:dyDescent="0.2">
      <c r="A804" s="94"/>
      <c r="B804" s="94" t="s">
        <v>227</v>
      </c>
      <c r="C804" s="94">
        <v>3.1</v>
      </c>
      <c r="D804" s="97">
        <v>0.53</v>
      </c>
      <c r="E804" s="97">
        <v>1.08</v>
      </c>
      <c r="F804" s="97">
        <v>0.84</v>
      </c>
      <c r="G804" s="94">
        <v>11.51</v>
      </c>
      <c r="H804" s="97">
        <v>7.82</v>
      </c>
      <c r="I804" s="97">
        <v>10.91</v>
      </c>
      <c r="J804" s="97">
        <v>11.45</v>
      </c>
      <c r="K804" s="94">
        <v>1.28</v>
      </c>
      <c r="L804" s="94">
        <v>0.32</v>
      </c>
      <c r="M804" s="94">
        <v>0.3</v>
      </c>
      <c r="N804" s="97">
        <v>0.36</v>
      </c>
      <c r="O804" s="94">
        <v>12.94</v>
      </c>
      <c r="P804" s="94">
        <v>9.08</v>
      </c>
      <c r="Q804" s="94">
        <v>15.9</v>
      </c>
      <c r="R804" s="97">
        <v>15.52</v>
      </c>
    </row>
    <row r="805" spans="1:18" x14ac:dyDescent="0.2">
      <c r="A805" s="94"/>
      <c r="B805" s="94" t="s">
        <v>228</v>
      </c>
      <c r="C805" s="94">
        <v>2.3199999999999998</v>
      </c>
      <c r="D805" s="97">
        <v>0.46</v>
      </c>
      <c r="E805" s="97">
        <v>0.99</v>
      </c>
      <c r="F805" s="97">
        <v>0.88</v>
      </c>
      <c r="G805" s="94">
        <v>13.14</v>
      </c>
      <c r="H805" s="97">
        <v>8.07</v>
      </c>
      <c r="I805" s="97">
        <v>11.57</v>
      </c>
      <c r="J805" s="97">
        <v>12.87</v>
      </c>
      <c r="K805" s="94">
        <v>1.43</v>
      </c>
      <c r="L805" s="94">
        <v>0.36</v>
      </c>
      <c r="M805" s="94">
        <v>0.46</v>
      </c>
      <c r="N805" s="97">
        <v>0.32</v>
      </c>
      <c r="O805" s="94">
        <v>14.84</v>
      </c>
      <c r="P805" s="94">
        <v>11.09</v>
      </c>
      <c r="Q805" s="94">
        <v>16.25</v>
      </c>
      <c r="R805" s="97">
        <v>18.27</v>
      </c>
    </row>
    <row r="806" spans="1:18" x14ac:dyDescent="0.2">
      <c r="A806" s="94"/>
      <c r="B806" s="94" t="s">
        <v>229</v>
      </c>
      <c r="C806" s="94">
        <v>1.2</v>
      </c>
      <c r="D806" s="97">
        <v>0.61</v>
      </c>
      <c r="E806" s="97">
        <v>0.84</v>
      </c>
      <c r="F806" s="97">
        <v>0.74</v>
      </c>
      <c r="G806" s="94">
        <v>11.06</v>
      </c>
      <c r="H806" s="97">
        <v>7.69</v>
      </c>
      <c r="I806" s="97">
        <v>10.19</v>
      </c>
      <c r="J806" s="97">
        <v>11.1</v>
      </c>
      <c r="K806" s="94">
        <v>1.31</v>
      </c>
      <c r="L806" s="94">
        <v>0.33</v>
      </c>
      <c r="M806" s="94">
        <v>0.32</v>
      </c>
      <c r="N806" s="97">
        <v>0.38</v>
      </c>
      <c r="O806" s="94">
        <v>13.88</v>
      </c>
      <c r="P806" s="94">
        <v>10.92</v>
      </c>
      <c r="Q806" s="94">
        <v>17.13</v>
      </c>
      <c r="R806" s="97">
        <v>18.440000000000001</v>
      </c>
    </row>
    <row r="807" spans="1:18" x14ac:dyDescent="0.2">
      <c r="A807" s="94"/>
      <c r="B807" s="94" t="s">
        <v>230</v>
      </c>
      <c r="C807" s="94">
        <v>1.23</v>
      </c>
      <c r="D807" s="97">
        <v>0.49</v>
      </c>
      <c r="E807" s="97">
        <v>0.9</v>
      </c>
      <c r="F807" s="97">
        <v>0.57999999999999996</v>
      </c>
      <c r="G807" s="94">
        <v>12.49</v>
      </c>
      <c r="H807" s="97">
        <v>8.4600000000000009</v>
      </c>
      <c r="I807" s="97">
        <v>10.95</v>
      </c>
      <c r="J807" s="97">
        <v>10.95</v>
      </c>
      <c r="K807" s="94">
        <v>0.62</v>
      </c>
      <c r="L807" s="94">
        <v>0.35</v>
      </c>
      <c r="M807" s="94">
        <v>0.41</v>
      </c>
      <c r="N807" s="97">
        <v>0.28999999999999998</v>
      </c>
      <c r="O807" s="94">
        <v>14.98</v>
      </c>
      <c r="P807" s="94">
        <v>13.2</v>
      </c>
      <c r="Q807" s="94">
        <v>13.66</v>
      </c>
      <c r="R807" s="97">
        <v>18.149999999999999</v>
      </c>
    </row>
    <row r="808" spans="1:18" x14ac:dyDescent="0.2">
      <c r="A808" s="94"/>
      <c r="B808" s="94" t="s">
        <v>231</v>
      </c>
      <c r="C808" s="94">
        <v>0.79</v>
      </c>
      <c r="D808" s="97">
        <v>0.93</v>
      </c>
      <c r="E808" s="97">
        <v>0.62</v>
      </c>
      <c r="F808" s="97">
        <v>0.56000000000000005</v>
      </c>
      <c r="G808" s="94">
        <v>10.24</v>
      </c>
      <c r="H808" s="97">
        <v>9.25</v>
      </c>
      <c r="I808" s="97">
        <v>8.93</v>
      </c>
      <c r="J808" s="97">
        <v>10.01</v>
      </c>
      <c r="K808" s="94">
        <v>0.94</v>
      </c>
      <c r="L808" s="94">
        <v>0.23</v>
      </c>
      <c r="M808" s="94">
        <v>0.24</v>
      </c>
      <c r="N808" s="97">
        <v>0.28999999999999998</v>
      </c>
      <c r="O808" s="94">
        <v>11.18</v>
      </c>
      <c r="P808" s="94">
        <v>11.39</v>
      </c>
      <c r="Q808" s="94">
        <v>14.19</v>
      </c>
      <c r="R808" s="97">
        <v>17.350000000000001</v>
      </c>
    </row>
    <row r="809" spans="1:18" x14ac:dyDescent="0.2">
      <c r="A809" s="94"/>
      <c r="B809" s="94" t="s">
        <v>232</v>
      </c>
      <c r="C809" s="94">
        <v>0.59</v>
      </c>
      <c r="D809" s="97">
        <v>0.76</v>
      </c>
      <c r="E809" s="97">
        <v>0.77</v>
      </c>
      <c r="F809" s="97">
        <v>0.53</v>
      </c>
      <c r="G809" s="94">
        <v>8.6300000000000008</v>
      </c>
      <c r="H809" s="97">
        <v>9.69</v>
      </c>
      <c r="I809" s="97">
        <v>9.5399999999999991</v>
      </c>
      <c r="J809" s="97">
        <v>11.04</v>
      </c>
      <c r="K809" s="94">
        <v>0.56000000000000005</v>
      </c>
      <c r="L809" s="94">
        <v>0.35</v>
      </c>
      <c r="M809" s="94">
        <v>0.39</v>
      </c>
      <c r="N809" s="97">
        <v>0.35</v>
      </c>
      <c r="O809" s="94">
        <v>8.84</v>
      </c>
      <c r="P809" s="94">
        <v>13</v>
      </c>
      <c r="Q809" s="94">
        <v>12.81</v>
      </c>
      <c r="R809" s="97">
        <v>14.58</v>
      </c>
    </row>
    <row r="810" spans="1:18" x14ac:dyDescent="0.2">
      <c r="A810" s="94"/>
      <c r="B810" s="94" t="s">
        <v>233</v>
      </c>
      <c r="C810" s="94">
        <v>0.94</v>
      </c>
      <c r="D810" s="97">
        <v>0.9</v>
      </c>
      <c r="E810" s="97">
        <v>1</v>
      </c>
      <c r="F810" s="97">
        <v>0.52</v>
      </c>
      <c r="G810" s="94">
        <v>10.039999999999999</v>
      </c>
      <c r="H810" s="97">
        <v>10.92</v>
      </c>
      <c r="I810" s="97">
        <v>11.42</v>
      </c>
      <c r="J810" s="97">
        <v>11.18</v>
      </c>
      <c r="K810" s="94">
        <v>0.56000000000000005</v>
      </c>
      <c r="L810" s="94">
        <v>0.43</v>
      </c>
      <c r="M810" s="94">
        <v>0.41</v>
      </c>
      <c r="N810" s="97">
        <v>0.24</v>
      </c>
      <c r="O810" s="94">
        <v>10.8</v>
      </c>
      <c r="P810" s="94">
        <v>15.62</v>
      </c>
      <c r="Q810" s="94">
        <v>15.72</v>
      </c>
      <c r="R810" s="97">
        <v>15.49</v>
      </c>
    </row>
    <row r="811" spans="1:18" x14ac:dyDescent="0.2">
      <c r="A811" s="94"/>
      <c r="B811" s="94" t="s">
        <v>234</v>
      </c>
      <c r="C811" s="94">
        <v>1</v>
      </c>
      <c r="D811" s="97">
        <v>0.73</v>
      </c>
      <c r="E811" s="97">
        <v>0.57999999999999996</v>
      </c>
      <c r="F811" s="97">
        <v>0.79</v>
      </c>
      <c r="G811" s="94">
        <v>8.93</v>
      </c>
      <c r="H811" s="97">
        <v>9.93</v>
      </c>
      <c r="I811" s="97">
        <v>10.51</v>
      </c>
      <c r="J811" s="97">
        <v>9.69</v>
      </c>
      <c r="K811" s="94">
        <v>0.32</v>
      </c>
      <c r="L811" s="94">
        <v>0.35</v>
      </c>
      <c r="M811" s="94">
        <v>0.3</v>
      </c>
      <c r="N811" s="97">
        <v>0.35</v>
      </c>
      <c r="O811" s="94">
        <v>8.9499999999999993</v>
      </c>
      <c r="P811" s="94">
        <v>12.3</v>
      </c>
      <c r="Q811" s="94">
        <v>14.25</v>
      </c>
      <c r="R811" s="97">
        <v>15.1</v>
      </c>
    </row>
    <row r="812" spans="1:18" x14ac:dyDescent="0.2">
      <c r="A812" s="94"/>
      <c r="B812" s="94" t="s">
        <v>235</v>
      </c>
      <c r="C812" s="94">
        <v>0.74</v>
      </c>
      <c r="D812" s="97">
        <v>0.82</v>
      </c>
      <c r="E812" s="97">
        <v>0.77</v>
      </c>
      <c r="F812" s="97"/>
      <c r="G812" s="94">
        <v>8.75</v>
      </c>
      <c r="H812" s="97">
        <v>8.86</v>
      </c>
      <c r="I812" s="97">
        <v>12.18</v>
      </c>
      <c r="J812" s="97"/>
      <c r="K812" s="94">
        <v>0.55000000000000004</v>
      </c>
      <c r="L812" s="94">
        <v>0.35</v>
      </c>
      <c r="M812" s="94">
        <v>0.33</v>
      </c>
      <c r="N812" s="97"/>
      <c r="O812" s="94">
        <v>8.76</v>
      </c>
      <c r="P812" s="94">
        <v>13.15</v>
      </c>
      <c r="Q812" s="94">
        <v>14.63</v>
      </c>
      <c r="R812" s="97"/>
    </row>
    <row r="813" spans="1:18" x14ac:dyDescent="0.2">
      <c r="A813" s="94"/>
      <c r="B813" s="94"/>
      <c r="C813" s="94"/>
      <c r="D813" s="97"/>
      <c r="E813" s="94"/>
      <c r="F813" s="97"/>
      <c r="G813" s="94"/>
      <c r="H813" s="97"/>
      <c r="I813" s="94"/>
      <c r="J813" s="97"/>
      <c r="K813" s="97"/>
      <c r="L813" s="93"/>
      <c r="M813" s="93"/>
      <c r="N813" s="93"/>
    </row>
    <row r="814" spans="1:18" x14ac:dyDescent="0.2">
      <c r="A814" s="94"/>
      <c r="B814" s="98" t="s">
        <v>110</v>
      </c>
      <c r="C814" s="99"/>
      <c r="D814" s="98"/>
      <c r="E814" s="98"/>
      <c r="F814" s="98"/>
      <c r="G814" s="94"/>
      <c r="H814" s="94"/>
      <c r="I814" s="94"/>
      <c r="J814" s="94"/>
      <c r="K814" s="94"/>
    </row>
    <row r="815" spans="1:18" x14ac:dyDescent="0.2">
      <c r="A815" s="94"/>
      <c r="B815" s="98"/>
      <c r="C815" s="98"/>
      <c r="D815" s="98"/>
      <c r="E815" s="98"/>
      <c r="F815" s="98"/>
      <c r="G815" s="94"/>
      <c r="H815" s="94"/>
      <c r="I815" s="94"/>
      <c r="J815" s="94"/>
      <c r="K815" s="94"/>
    </row>
    <row r="816" spans="1:18" x14ac:dyDescent="0.2">
      <c r="A816" s="94"/>
      <c r="B816" s="98" t="s">
        <v>185</v>
      </c>
      <c r="C816" s="98" t="s">
        <v>74</v>
      </c>
      <c r="D816" s="98" t="s">
        <v>117</v>
      </c>
      <c r="E816" s="98" t="s">
        <v>119</v>
      </c>
      <c r="F816" s="98" t="s">
        <v>120</v>
      </c>
      <c r="G816" s="94"/>
      <c r="H816" s="94"/>
      <c r="I816" s="94"/>
      <c r="J816" s="94"/>
      <c r="K816" s="94"/>
    </row>
    <row r="817" spans="1:11" x14ac:dyDescent="0.2">
      <c r="A817" s="94"/>
      <c r="B817" s="100"/>
      <c r="C817" s="101"/>
      <c r="D817" s="101"/>
      <c r="E817" s="101"/>
      <c r="F817" s="101"/>
      <c r="G817" s="94"/>
      <c r="H817" s="94"/>
      <c r="I817" s="94"/>
      <c r="J817" s="94"/>
      <c r="K817" s="94"/>
    </row>
    <row r="818" spans="1:11" x14ac:dyDescent="0.2">
      <c r="A818" s="94"/>
      <c r="B818" s="188" t="s">
        <v>520</v>
      </c>
      <c r="C818" s="101">
        <v>4753608</v>
      </c>
      <c r="D818" s="101">
        <v>1371649</v>
      </c>
      <c r="E818" s="101">
        <v>3424379</v>
      </c>
      <c r="F818" s="101">
        <v>1083301</v>
      </c>
      <c r="G818" s="94"/>
      <c r="H818" s="94"/>
      <c r="I818" s="94"/>
      <c r="J818" s="94"/>
      <c r="K818" s="94"/>
    </row>
    <row r="819" spans="1:11" x14ac:dyDescent="0.2">
      <c r="A819" s="94"/>
      <c r="B819" s="188" t="s">
        <v>521</v>
      </c>
      <c r="C819" s="101">
        <v>4756446</v>
      </c>
      <c r="D819" s="101">
        <v>1359839</v>
      </c>
      <c r="E819" s="101">
        <v>3429977</v>
      </c>
      <c r="F819" s="101">
        <v>1084089</v>
      </c>
      <c r="G819" s="94"/>
      <c r="H819" s="94"/>
      <c r="I819" s="94"/>
      <c r="J819" s="94"/>
      <c r="K819" s="94"/>
    </row>
    <row r="820" spans="1:11" x14ac:dyDescent="0.2">
      <c r="A820" s="94"/>
      <c r="B820" s="188" t="s">
        <v>522</v>
      </c>
      <c r="C820" s="101">
        <v>4718403</v>
      </c>
      <c r="D820" s="101">
        <v>1350773</v>
      </c>
      <c r="E820" s="101">
        <v>3416364</v>
      </c>
      <c r="F820" s="101">
        <v>1030270</v>
      </c>
      <c r="G820" s="94"/>
      <c r="H820" s="94"/>
      <c r="I820" s="94"/>
      <c r="J820" s="94"/>
      <c r="K820" s="94"/>
    </row>
    <row r="821" spans="1:11" x14ac:dyDescent="0.2">
      <c r="A821" s="94"/>
      <c r="B821" s="188" t="s">
        <v>523</v>
      </c>
      <c r="C821" s="101">
        <v>4719539</v>
      </c>
      <c r="D821" s="101">
        <v>1345012</v>
      </c>
      <c r="E821" s="101">
        <v>3419268</v>
      </c>
      <c r="F821" s="101">
        <v>1034633</v>
      </c>
      <c r="G821" s="94"/>
      <c r="H821" s="94"/>
      <c r="I821" s="94"/>
      <c r="J821" s="94"/>
      <c r="K821" s="94"/>
    </row>
    <row r="822" spans="1:11" x14ac:dyDescent="0.2">
      <c r="A822" s="94"/>
      <c r="B822" s="188" t="s">
        <v>524</v>
      </c>
      <c r="C822" s="101">
        <v>4692247</v>
      </c>
      <c r="D822" s="101">
        <v>1327926</v>
      </c>
      <c r="E822" s="101">
        <v>3408008</v>
      </c>
      <c r="F822" s="101">
        <v>1034286</v>
      </c>
      <c r="G822" s="94"/>
      <c r="H822" s="94"/>
      <c r="I822" s="94"/>
      <c r="J822" s="94"/>
      <c r="K822" s="94"/>
    </row>
    <row r="823" spans="1:11" x14ac:dyDescent="0.2">
      <c r="A823" s="94"/>
      <c r="B823" s="188" t="s">
        <v>515</v>
      </c>
      <c r="C823" s="101">
        <v>4631851</v>
      </c>
      <c r="D823" s="101">
        <v>1333586</v>
      </c>
      <c r="E823" s="101">
        <v>3349615</v>
      </c>
      <c r="F823" s="101">
        <v>1051643</v>
      </c>
      <c r="G823" s="94"/>
      <c r="H823" s="94"/>
      <c r="I823" s="94"/>
      <c r="J823" s="94"/>
      <c r="K823" s="94"/>
    </row>
    <row r="824" spans="1:11" x14ac:dyDescent="0.2">
      <c r="A824" s="94"/>
      <c r="B824" s="188" t="s">
        <v>525</v>
      </c>
      <c r="C824" s="101">
        <v>4707076</v>
      </c>
      <c r="D824" s="101">
        <v>1341131</v>
      </c>
      <c r="E824" s="101">
        <v>3483929</v>
      </c>
      <c r="F824" s="101">
        <v>1062378</v>
      </c>
      <c r="G824" s="94"/>
      <c r="H824" s="94"/>
      <c r="I824" s="94"/>
      <c r="J824" s="94"/>
      <c r="K824" s="94"/>
    </row>
    <row r="825" spans="1:11" x14ac:dyDescent="0.2">
      <c r="A825" s="94"/>
      <c r="B825" s="188" t="s">
        <v>526</v>
      </c>
      <c r="C825" s="101">
        <v>4726094</v>
      </c>
      <c r="D825" s="101">
        <v>1349034</v>
      </c>
      <c r="E825" s="101">
        <v>3492771</v>
      </c>
      <c r="F825" s="101">
        <v>1078206</v>
      </c>
      <c r="G825" s="94"/>
      <c r="H825" s="94"/>
      <c r="I825" s="94"/>
      <c r="J825" s="94"/>
      <c r="K825" s="94"/>
    </row>
    <row r="826" spans="1:11" x14ac:dyDescent="0.2">
      <c r="A826" s="94"/>
      <c r="B826" s="188" t="s">
        <v>527</v>
      </c>
      <c r="C826" s="101">
        <v>4717107</v>
      </c>
      <c r="D826" s="101">
        <v>1347758</v>
      </c>
      <c r="E826" s="101">
        <v>3476578</v>
      </c>
      <c r="F826" s="101">
        <v>1073981</v>
      </c>
      <c r="G826" s="94"/>
      <c r="H826" s="94"/>
      <c r="I826" s="94"/>
      <c r="J826" s="94"/>
      <c r="K826" s="94"/>
    </row>
    <row r="827" spans="1:11" x14ac:dyDescent="0.2">
      <c r="A827" s="94"/>
      <c r="B827" s="188" t="s">
        <v>516</v>
      </c>
      <c r="C827" s="101">
        <v>4617539</v>
      </c>
      <c r="D827" s="101">
        <v>1355513</v>
      </c>
      <c r="E827" s="101">
        <v>3358925</v>
      </c>
      <c r="F827" s="101">
        <v>1073007</v>
      </c>
      <c r="G827" s="94"/>
      <c r="H827" s="94"/>
      <c r="I827" s="94"/>
      <c r="J827" s="94"/>
      <c r="K827" s="94"/>
    </row>
    <row r="828" spans="1:11" x14ac:dyDescent="0.2">
      <c r="A828" s="94"/>
      <c r="B828" s="188" t="s">
        <v>528</v>
      </c>
      <c r="C828" s="101">
        <v>4620850</v>
      </c>
      <c r="D828" s="101">
        <v>1347272</v>
      </c>
      <c r="E828" s="101">
        <v>3370604</v>
      </c>
      <c r="F828" s="101">
        <v>1071591</v>
      </c>
      <c r="G828" s="94"/>
      <c r="H828" s="94"/>
      <c r="I828" s="94"/>
      <c r="J828" s="94"/>
      <c r="K828" s="94"/>
    </row>
    <row r="829" spans="1:11" x14ac:dyDescent="0.2">
      <c r="A829" s="94"/>
      <c r="B829" s="188" t="s">
        <v>529</v>
      </c>
      <c r="C829" s="101">
        <v>4613913</v>
      </c>
      <c r="D829" s="101">
        <v>1345232</v>
      </c>
      <c r="E829" s="101">
        <v>3365810</v>
      </c>
      <c r="F829" s="101">
        <v>1072945</v>
      </c>
      <c r="G829" s="94"/>
      <c r="H829" s="94"/>
      <c r="I829" s="94"/>
      <c r="J829" s="94"/>
      <c r="K829" s="94"/>
    </row>
    <row r="830" spans="1:11" x14ac:dyDescent="0.2">
      <c r="A830" s="94"/>
      <c r="B830" s="189" t="s">
        <v>530</v>
      </c>
      <c r="C830" s="101">
        <v>4634680</v>
      </c>
      <c r="D830" s="101">
        <v>1357447</v>
      </c>
      <c r="E830" s="101">
        <v>3373935</v>
      </c>
      <c r="F830" s="101">
        <v>1091259</v>
      </c>
      <c r="G830" s="94"/>
      <c r="H830" s="94"/>
      <c r="I830" s="94"/>
      <c r="J830" s="94"/>
      <c r="K830" s="94"/>
    </row>
    <row r="831" spans="1:11" x14ac:dyDescent="0.2">
      <c r="A831" s="94"/>
      <c r="B831" s="99"/>
      <c r="C831" s="99"/>
      <c r="D831" s="99"/>
      <c r="E831" s="99"/>
      <c r="F831" s="99"/>
      <c r="G831" s="94"/>
      <c r="H831" s="94"/>
      <c r="I831" s="94"/>
      <c r="J831" s="94"/>
      <c r="K831" s="94"/>
    </row>
    <row r="832" spans="1:11" x14ac:dyDescent="0.2">
      <c r="A832" s="94"/>
      <c r="B832" s="98" t="s">
        <v>186</v>
      </c>
      <c r="C832" s="99"/>
      <c r="D832" s="98"/>
      <c r="E832" s="98"/>
      <c r="F832" s="98"/>
      <c r="G832" s="94"/>
      <c r="H832" s="94"/>
      <c r="I832" s="94"/>
      <c r="J832" s="94"/>
      <c r="K832" s="94"/>
    </row>
    <row r="833" spans="1:11" x14ac:dyDescent="0.2">
      <c r="A833" s="94"/>
      <c r="B833" s="98"/>
      <c r="C833" s="98"/>
      <c r="D833" s="98"/>
      <c r="E833" s="98"/>
      <c r="F833" s="98"/>
      <c r="G833" s="94"/>
      <c r="H833" s="94"/>
      <c r="I833" s="94"/>
      <c r="J833" s="94"/>
      <c r="K833" s="94"/>
    </row>
    <row r="834" spans="1:11" x14ac:dyDescent="0.2">
      <c r="A834" s="94"/>
      <c r="B834" s="98" t="str">
        <f>B816</f>
        <v>Mes-Año</v>
      </c>
      <c r="C834" s="98" t="str">
        <f>C816</f>
        <v>Total</v>
      </c>
      <c r="D834" s="98" t="str">
        <f>D816</f>
        <v>Pagos Fijos</v>
      </c>
      <c r="E834" s="98" t="str">
        <f>E816</f>
        <v>Sin límite establecido</v>
      </c>
      <c r="F834" s="98" t="str">
        <f>F816</f>
        <v>Revolvente</v>
      </c>
      <c r="G834" s="94"/>
      <c r="H834" s="94"/>
      <c r="I834" s="94"/>
      <c r="J834" s="94"/>
      <c r="K834" s="94"/>
    </row>
    <row r="835" spans="1:11" x14ac:dyDescent="0.2">
      <c r="A835" s="94"/>
      <c r="B835" s="100"/>
      <c r="C835" s="101"/>
      <c r="D835" s="101"/>
      <c r="E835" s="101"/>
      <c r="F835" s="101"/>
      <c r="G835" s="94"/>
      <c r="H835" s="94"/>
      <c r="I835" s="94"/>
      <c r="J835" s="94"/>
      <c r="K835" s="94"/>
    </row>
    <row r="836" spans="1:11" x14ac:dyDescent="0.2">
      <c r="A836" s="94"/>
      <c r="B836" s="189" t="str">
        <f t="shared" ref="B836:B848" si="25">B818</f>
        <v>Nov - 2021</v>
      </c>
      <c r="C836" s="101">
        <v>8760001</v>
      </c>
      <c r="D836" s="101">
        <v>3029566</v>
      </c>
      <c r="E836" s="101">
        <v>4072892</v>
      </c>
      <c r="F836" s="101">
        <v>1418615</v>
      </c>
      <c r="G836" s="94"/>
      <c r="H836" s="94"/>
      <c r="I836" s="94"/>
      <c r="J836" s="94"/>
      <c r="K836" s="94"/>
    </row>
    <row r="837" spans="1:11" x14ac:dyDescent="0.2">
      <c r="A837" s="94"/>
      <c r="B837" s="189" t="str">
        <f t="shared" si="25"/>
        <v>Dic - 2021</v>
      </c>
      <c r="C837" s="101">
        <v>8735383</v>
      </c>
      <c r="D837" s="101">
        <v>3005264</v>
      </c>
      <c r="E837" s="101">
        <v>4078063</v>
      </c>
      <c r="F837" s="101">
        <v>1423603</v>
      </c>
      <c r="G837" s="94"/>
      <c r="H837" s="94"/>
      <c r="I837" s="94"/>
      <c r="J837" s="94"/>
      <c r="K837" s="94"/>
    </row>
    <row r="838" spans="1:11" x14ac:dyDescent="0.2">
      <c r="A838" s="94"/>
      <c r="B838" s="189" t="str">
        <f t="shared" si="25"/>
        <v>Ene - 2022</v>
      </c>
      <c r="C838" s="101">
        <v>8649173</v>
      </c>
      <c r="D838" s="101">
        <v>3037551</v>
      </c>
      <c r="E838" s="101">
        <v>4047910</v>
      </c>
      <c r="F838" s="101">
        <v>1329620</v>
      </c>
      <c r="G838" s="94"/>
      <c r="H838" s="94"/>
      <c r="I838" s="94"/>
      <c r="J838" s="94"/>
      <c r="K838" s="94"/>
    </row>
    <row r="839" spans="1:11" x14ac:dyDescent="0.2">
      <c r="A839" s="94"/>
      <c r="B839" s="189" t="str">
        <f t="shared" si="25"/>
        <v>Feb - 2022</v>
      </c>
      <c r="C839" s="101">
        <v>8713203</v>
      </c>
      <c r="D839" s="101">
        <v>3085102</v>
      </c>
      <c r="E839" s="101">
        <v>4049328</v>
      </c>
      <c r="F839" s="101">
        <v>1341527</v>
      </c>
      <c r="G839" s="94"/>
      <c r="H839" s="94"/>
      <c r="I839" s="94"/>
      <c r="J839" s="94"/>
      <c r="K839" s="94"/>
    </row>
    <row r="840" spans="1:11" x14ac:dyDescent="0.2">
      <c r="A840" s="94"/>
      <c r="B840" s="189" t="str">
        <f t="shared" si="25"/>
        <v>Mar - 2022</v>
      </c>
      <c r="C840" s="101">
        <v>8708320</v>
      </c>
      <c r="D840" s="101">
        <v>3084755</v>
      </c>
      <c r="E840" s="101">
        <v>4037949</v>
      </c>
      <c r="F840" s="101">
        <v>1348269</v>
      </c>
      <c r="G840" s="94"/>
      <c r="H840" s="94"/>
      <c r="I840" s="94"/>
      <c r="J840" s="94"/>
      <c r="K840" s="94"/>
    </row>
    <row r="841" spans="1:11" x14ac:dyDescent="0.2">
      <c r="A841" s="94"/>
      <c r="B841" s="189" t="str">
        <f t="shared" si="25"/>
        <v>Abr - 2022</v>
      </c>
      <c r="C841" s="101">
        <v>8707453</v>
      </c>
      <c r="D841" s="101">
        <v>3122155</v>
      </c>
      <c r="E841" s="101">
        <v>3985641</v>
      </c>
      <c r="F841" s="101">
        <v>1382809</v>
      </c>
      <c r="G841" s="94"/>
      <c r="H841" s="94"/>
      <c r="I841" s="94"/>
      <c r="J841" s="94"/>
      <c r="K841" s="94"/>
    </row>
    <row r="842" spans="1:11" x14ac:dyDescent="0.2">
      <c r="A842" s="94"/>
      <c r="B842" s="189" t="str">
        <f t="shared" si="25"/>
        <v>May - 2022</v>
      </c>
      <c r="C842" s="101">
        <v>9315867</v>
      </c>
      <c r="D842" s="101">
        <v>3206021</v>
      </c>
      <c r="E842" s="101">
        <v>4486031</v>
      </c>
      <c r="F842" s="101">
        <v>1402399</v>
      </c>
      <c r="G842" s="94"/>
      <c r="H842" s="94"/>
      <c r="I842" s="94"/>
      <c r="J842" s="94"/>
      <c r="K842" s="94"/>
    </row>
    <row r="843" spans="1:11" x14ac:dyDescent="0.2">
      <c r="A843" s="94"/>
      <c r="B843" s="189" t="str">
        <f t="shared" si="25"/>
        <v>Jun - 2022</v>
      </c>
      <c r="C843" s="101">
        <v>9432999</v>
      </c>
      <c r="D843" s="101">
        <v>3248432</v>
      </c>
      <c r="E843" s="101">
        <v>4521935</v>
      </c>
      <c r="F843" s="101">
        <v>1436930</v>
      </c>
      <c r="G843" s="94"/>
      <c r="H843" s="94"/>
      <c r="I843" s="94"/>
      <c r="J843" s="94"/>
      <c r="K843" s="94"/>
    </row>
    <row r="844" spans="1:11" x14ac:dyDescent="0.2">
      <c r="A844" s="94"/>
      <c r="B844" s="189" t="str">
        <f t="shared" si="25"/>
        <v>Jul - 2022</v>
      </c>
      <c r="C844" s="101">
        <v>9404148</v>
      </c>
      <c r="D844" s="101">
        <v>3246451</v>
      </c>
      <c r="E844" s="101">
        <v>4491294</v>
      </c>
      <c r="F844" s="101">
        <v>1434091</v>
      </c>
      <c r="G844" s="94"/>
      <c r="H844" s="94"/>
      <c r="I844" s="94"/>
      <c r="J844" s="94"/>
      <c r="K844" s="94"/>
    </row>
    <row r="845" spans="1:11" x14ac:dyDescent="0.2">
      <c r="A845" s="94"/>
      <c r="B845" s="189" t="str">
        <f t="shared" si="25"/>
        <v>Ago - 2022</v>
      </c>
      <c r="C845" s="101">
        <v>9267141</v>
      </c>
      <c r="D845" s="101">
        <v>3302032</v>
      </c>
      <c r="E845" s="101">
        <v>4307255</v>
      </c>
      <c r="F845" s="101">
        <v>1429664</v>
      </c>
      <c r="G845" s="94"/>
      <c r="H845" s="94"/>
      <c r="I845" s="94"/>
      <c r="J845" s="94"/>
      <c r="K845" s="94"/>
    </row>
    <row r="846" spans="1:11" x14ac:dyDescent="0.2">
      <c r="A846" s="94"/>
      <c r="B846" s="189" t="str">
        <f t="shared" si="25"/>
        <v>Sep - 2022</v>
      </c>
      <c r="C846" s="101">
        <v>9147861</v>
      </c>
      <c r="D846" s="101">
        <v>3201635</v>
      </c>
      <c r="E846" s="101">
        <v>4326659</v>
      </c>
      <c r="F846" s="101">
        <v>1405971</v>
      </c>
      <c r="G846" s="94"/>
      <c r="H846" s="94"/>
      <c r="I846" s="94"/>
      <c r="J846" s="94"/>
      <c r="K846" s="94"/>
    </row>
    <row r="847" spans="1:11" x14ac:dyDescent="0.2">
      <c r="A847" s="94"/>
      <c r="B847" s="189" t="str">
        <f t="shared" si="25"/>
        <v>Oct - 2022</v>
      </c>
      <c r="C847" s="101">
        <v>9139467</v>
      </c>
      <c r="D847" s="101">
        <v>3201486</v>
      </c>
      <c r="E847" s="101">
        <v>4326241</v>
      </c>
      <c r="F847" s="101">
        <v>1410461</v>
      </c>
      <c r="G847" s="94"/>
      <c r="H847" s="94"/>
      <c r="I847" s="94"/>
      <c r="J847" s="94"/>
      <c r="K847" s="94"/>
    </row>
    <row r="848" spans="1:11" x14ac:dyDescent="0.2">
      <c r="A848" s="94"/>
      <c r="B848" s="189" t="str">
        <f t="shared" si="25"/>
        <v>Nov - 2022</v>
      </c>
      <c r="C848" s="101">
        <v>9188513</v>
      </c>
      <c r="D848" s="101">
        <v>3197869</v>
      </c>
      <c r="E848" s="101">
        <v>4348419</v>
      </c>
      <c r="F848" s="101">
        <v>1441679</v>
      </c>
      <c r="G848" s="94"/>
      <c r="H848" s="94"/>
      <c r="I848" s="94"/>
      <c r="J848" s="94"/>
      <c r="K848" s="94"/>
    </row>
    <row r="849" spans="1:11" x14ac:dyDescent="0.2">
      <c r="A849" s="94"/>
      <c r="B849" s="99"/>
      <c r="C849" s="99"/>
      <c r="D849" s="99"/>
      <c r="E849" s="99"/>
      <c r="F849" s="99"/>
      <c r="G849" s="94"/>
      <c r="H849" s="94"/>
      <c r="I849" s="94"/>
      <c r="J849" s="94"/>
      <c r="K849" s="94"/>
    </row>
    <row r="850" spans="1:11" x14ac:dyDescent="0.2">
      <c r="A850" s="94"/>
      <c r="B850" s="99" t="s">
        <v>187</v>
      </c>
      <c r="C850" s="94"/>
      <c r="D850" s="99"/>
      <c r="E850" s="99"/>
      <c r="F850" s="99"/>
      <c r="G850" s="94"/>
      <c r="H850" s="94"/>
      <c r="I850" s="94"/>
      <c r="J850" s="94"/>
      <c r="K850" s="94"/>
    </row>
    <row r="851" spans="1:11" x14ac:dyDescent="0.2">
      <c r="A851" s="94"/>
      <c r="B851" s="99"/>
      <c r="C851" s="99"/>
      <c r="D851" s="99"/>
      <c r="E851" s="99"/>
      <c r="F851" s="99"/>
      <c r="G851" s="94"/>
      <c r="H851" s="94"/>
      <c r="I851" s="94"/>
      <c r="J851" s="94"/>
      <c r="K851" s="94"/>
    </row>
    <row r="852" spans="1:11" x14ac:dyDescent="0.2">
      <c r="A852" s="94"/>
      <c r="B852" s="98" t="str">
        <f>B834</f>
        <v>Mes-Año</v>
      </c>
      <c r="C852" s="98" t="str">
        <f>C834</f>
        <v>Total</v>
      </c>
      <c r="D852" s="98" t="str">
        <f>D834</f>
        <v>Pagos Fijos</v>
      </c>
      <c r="E852" s="98" t="str">
        <f>E834</f>
        <v>Sin límite establecido</v>
      </c>
      <c r="F852" s="98" t="str">
        <f>F834</f>
        <v>Revolvente</v>
      </c>
      <c r="G852" s="94"/>
      <c r="H852" s="94"/>
      <c r="I852" s="94"/>
      <c r="J852" s="94"/>
      <c r="K852" s="94"/>
    </row>
    <row r="853" spans="1:11" x14ac:dyDescent="0.2">
      <c r="A853" s="94"/>
      <c r="B853" s="100"/>
      <c r="C853" s="102"/>
      <c r="D853" s="102"/>
      <c r="E853" s="102"/>
      <c r="F853" s="102"/>
      <c r="G853" s="94"/>
      <c r="H853" s="94"/>
      <c r="I853" s="94"/>
      <c r="J853" s="94"/>
      <c r="K853" s="94"/>
    </row>
    <row r="854" spans="1:11" x14ac:dyDescent="0.2">
      <c r="A854" s="94"/>
      <c r="B854" s="189" t="str">
        <f t="shared" ref="B854:B866" si="26">B836</f>
        <v>Nov - 2021</v>
      </c>
      <c r="C854" s="102">
        <v>116830820331</v>
      </c>
      <c r="D854" s="102">
        <v>46531783552</v>
      </c>
      <c r="E854" s="102">
        <v>8736335855</v>
      </c>
      <c r="F854" s="102">
        <v>9966222846</v>
      </c>
      <c r="G854" s="94"/>
      <c r="H854" s="94"/>
      <c r="I854" s="94"/>
      <c r="J854" s="94"/>
      <c r="K854" s="94"/>
    </row>
    <row r="855" spans="1:11" x14ac:dyDescent="0.2">
      <c r="A855" s="94"/>
      <c r="B855" s="189" t="str">
        <f t="shared" si="26"/>
        <v>Dic - 2021</v>
      </c>
      <c r="C855" s="102">
        <v>120020599370</v>
      </c>
      <c r="D855" s="102">
        <v>46069110803</v>
      </c>
      <c r="E855" s="102">
        <v>8679699978</v>
      </c>
      <c r="F855" s="102">
        <v>10646823330</v>
      </c>
      <c r="G855" s="94"/>
      <c r="H855" s="94"/>
      <c r="I855" s="94"/>
      <c r="J855" s="94"/>
      <c r="K855" s="94"/>
    </row>
    <row r="856" spans="1:11" x14ac:dyDescent="0.2">
      <c r="A856" s="94"/>
      <c r="B856" s="189" t="str">
        <f t="shared" si="26"/>
        <v>Ene - 2022</v>
      </c>
      <c r="C856" s="102">
        <v>118323275310</v>
      </c>
      <c r="D856" s="102">
        <v>46191311515</v>
      </c>
      <c r="E856" s="102">
        <v>8192604028</v>
      </c>
      <c r="F856" s="102">
        <v>9875426242</v>
      </c>
      <c r="G856" s="94"/>
      <c r="H856" s="94"/>
      <c r="I856" s="94"/>
      <c r="J856" s="94"/>
      <c r="K856" s="94"/>
    </row>
    <row r="857" spans="1:11" x14ac:dyDescent="0.2">
      <c r="A857" s="94"/>
      <c r="B857" s="189" t="str">
        <f t="shared" si="26"/>
        <v>Feb - 2022</v>
      </c>
      <c r="C857" s="102">
        <v>119910529899</v>
      </c>
      <c r="D857" s="102">
        <v>46161028809</v>
      </c>
      <c r="E857" s="102">
        <v>8511760336</v>
      </c>
      <c r="F857" s="102">
        <v>9546639999</v>
      </c>
      <c r="G857" s="94"/>
      <c r="H857" s="94"/>
      <c r="I857" s="94"/>
      <c r="J857" s="94"/>
      <c r="K857" s="94"/>
    </row>
    <row r="858" spans="1:11" x14ac:dyDescent="0.2">
      <c r="A858" s="94"/>
      <c r="B858" s="189" t="str">
        <f t="shared" si="26"/>
        <v>Mar - 2022</v>
      </c>
      <c r="C858" s="102">
        <v>119623007169</v>
      </c>
      <c r="D858" s="102">
        <v>45921650290</v>
      </c>
      <c r="E858" s="102">
        <v>8373215859</v>
      </c>
      <c r="F858" s="102">
        <v>9508191961</v>
      </c>
      <c r="G858" s="94"/>
      <c r="H858" s="94"/>
      <c r="I858" s="94"/>
      <c r="J858" s="94"/>
      <c r="K858" s="94"/>
    </row>
    <row r="859" spans="1:11" x14ac:dyDescent="0.2">
      <c r="A859" s="94"/>
      <c r="B859" s="189" t="str">
        <f t="shared" si="26"/>
        <v>Abr - 2022</v>
      </c>
      <c r="C859" s="102">
        <v>120093759743</v>
      </c>
      <c r="D859" s="102">
        <v>46422173579</v>
      </c>
      <c r="E859" s="102">
        <v>8167608871</v>
      </c>
      <c r="F859" s="102">
        <v>9734738066</v>
      </c>
      <c r="G859" s="94"/>
      <c r="H859" s="94"/>
      <c r="I859" s="94"/>
      <c r="J859" s="94"/>
      <c r="K859" s="94"/>
    </row>
    <row r="860" spans="1:11" x14ac:dyDescent="0.2">
      <c r="A860" s="94"/>
      <c r="B860" s="189" t="str">
        <f t="shared" si="26"/>
        <v>May - 2022</v>
      </c>
      <c r="C860" s="102">
        <v>120675755178</v>
      </c>
      <c r="D860" s="102">
        <v>46886671211</v>
      </c>
      <c r="E860" s="102">
        <v>8243789262</v>
      </c>
      <c r="F860" s="102">
        <v>9392472842</v>
      </c>
      <c r="G860" s="94"/>
      <c r="H860" s="94"/>
      <c r="I860" s="94"/>
      <c r="J860" s="94"/>
      <c r="K860" s="94"/>
    </row>
    <row r="861" spans="1:11" x14ac:dyDescent="0.2">
      <c r="A861" s="94"/>
      <c r="B861" s="189" t="str">
        <f t="shared" si="26"/>
        <v>Jun - 2022</v>
      </c>
      <c r="C861" s="102">
        <v>122693361849</v>
      </c>
      <c r="D861" s="102">
        <v>48020661150</v>
      </c>
      <c r="E861" s="102">
        <v>8297003177</v>
      </c>
      <c r="F861" s="102">
        <v>10049633149</v>
      </c>
      <c r="G861" s="94"/>
      <c r="H861" s="94"/>
      <c r="I861" s="94"/>
      <c r="J861" s="94"/>
      <c r="K861" s="94"/>
    </row>
    <row r="862" spans="1:11" x14ac:dyDescent="0.2">
      <c r="A862" s="94"/>
      <c r="B862" s="189" t="str">
        <f t="shared" si="26"/>
        <v>Jul - 2022</v>
      </c>
      <c r="C862" s="102">
        <v>122109525800</v>
      </c>
      <c r="D862" s="102">
        <v>47647972281</v>
      </c>
      <c r="E862" s="102">
        <v>7979333269</v>
      </c>
      <c r="F862" s="102">
        <v>10028209616</v>
      </c>
      <c r="G862" s="94"/>
      <c r="H862" s="94"/>
      <c r="I862" s="94"/>
      <c r="J862" s="94"/>
      <c r="K862" s="94"/>
    </row>
    <row r="863" spans="1:11" x14ac:dyDescent="0.2">
      <c r="A863" s="94"/>
      <c r="B863" s="189" t="str">
        <f t="shared" si="26"/>
        <v>Ago - 2022</v>
      </c>
      <c r="C863" s="102">
        <v>121417248008</v>
      </c>
      <c r="D863" s="102">
        <v>47655197671</v>
      </c>
      <c r="E863" s="102">
        <v>7862707876</v>
      </c>
      <c r="F863" s="102">
        <v>9555633682</v>
      </c>
      <c r="G863" s="94"/>
      <c r="H863" s="94"/>
      <c r="I863" s="94"/>
      <c r="J863" s="94"/>
      <c r="K863" s="94"/>
    </row>
    <row r="864" spans="1:11" x14ac:dyDescent="0.2">
      <c r="A864" s="94"/>
      <c r="B864" s="189" t="str">
        <f t="shared" si="26"/>
        <v>Sep - 2022</v>
      </c>
      <c r="C864" s="102">
        <v>121101072688</v>
      </c>
      <c r="D864" s="102">
        <v>47143534322</v>
      </c>
      <c r="E864" s="102">
        <v>7924486263</v>
      </c>
      <c r="F864" s="102">
        <v>9533651291</v>
      </c>
      <c r="G864" s="94"/>
      <c r="H864" s="94"/>
      <c r="I864" s="94"/>
      <c r="J864" s="94"/>
      <c r="K864" s="94"/>
    </row>
    <row r="865" spans="1:11" x14ac:dyDescent="0.2">
      <c r="A865" s="94"/>
      <c r="B865" s="189" t="str">
        <f t="shared" si="26"/>
        <v>Oct - 2022</v>
      </c>
      <c r="C865" s="102">
        <v>122415936977</v>
      </c>
      <c r="D865" s="102">
        <v>47163933541</v>
      </c>
      <c r="E865" s="102">
        <v>9168576586</v>
      </c>
      <c r="F865" s="102">
        <v>9533136544</v>
      </c>
      <c r="G865" s="94"/>
      <c r="H865" s="94"/>
      <c r="I865" s="94"/>
      <c r="J865" s="94"/>
      <c r="K865" s="94"/>
    </row>
    <row r="866" spans="1:11" x14ac:dyDescent="0.2">
      <c r="A866" s="94"/>
      <c r="B866" s="189" t="str">
        <f t="shared" si="26"/>
        <v>Nov - 2022</v>
      </c>
      <c r="C866" s="102">
        <v>125082464110</v>
      </c>
      <c r="D866" s="102">
        <v>48601109900</v>
      </c>
      <c r="E866" s="102">
        <v>10138663760</v>
      </c>
      <c r="F866" s="102">
        <v>9735687487</v>
      </c>
      <c r="G866" s="94"/>
      <c r="H866" s="94"/>
      <c r="I866" s="94"/>
      <c r="J866" s="94"/>
      <c r="K866" s="94"/>
    </row>
    <row r="867" spans="1:11" x14ac:dyDescent="0.2">
      <c r="A867" s="94"/>
      <c r="B867" s="99"/>
      <c r="C867" s="99"/>
      <c r="D867" s="99"/>
      <c r="E867" s="99"/>
      <c r="F867" s="99"/>
      <c r="G867" s="94"/>
      <c r="H867" s="94"/>
      <c r="I867" s="94"/>
      <c r="J867" s="94"/>
      <c r="K867" s="94"/>
    </row>
    <row r="868" spans="1:11" x14ac:dyDescent="0.2">
      <c r="A868" s="94"/>
      <c r="B868" s="99" t="s">
        <v>130</v>
      </c>
      <c r="C868" s="94"/>
      <c r="D868" s="99"/>
      <c r="E868" s="99"/>
      <c r="F868" s="99"/>
      <c r="G868" s="94"/>
      <c r="H868" s="94"/>
      <c r="I868" s="94"/>
      <c r="J868" s="94"/>
      <c r="K868" s="94"/>
    </row>
    <row r="869" spans="1:11" x14ac:dyDescent="0.2">
      <c r="A869" s="94"/>
      <c r="B869" s="99"/>
      <c r="C869" s="99"/>
      <c r="D869" s="99"/>
      <c r="E869" s="99"/>
      <c r="F869" s="99"/>
      <c r="G869" s="94"/>
      <c r="H869" s="94"/>
      <c r="I869" s="94"/>
      <c r="J869" s="94"/>
      <c r="K869" s="94"/>
    </row>
    <row r="870" spans="1:11" x14ac:dyDescent="0.2">
      <c r="A870" s="94"/>
      <c r="B870" s="98" t="str">
        <f>B852</f>
        <v>Mes-Año</v>
      </c>
      <c r="C870" s="98" t="str">
        <f>C852</f>
        <v>Total</v>
      </c>
      <c r="D870" s="98" t="str">
        <f>D852</f>
        <v>Pagos Fijos</v>
      </c>
      <c r="E870" s="98" t="str">
        <f>E852</f>
        <v>Sin límite establecido</v>
      </c>
      <c r="F870" s="98" t="str">
        <f>F852</f>
        <v>Revolvente</v>
      </c>
      <c r="G870" s="94"/>
      <c r="H870" s="94"/>
      <c r="I870" s="94"/>
      <c r="J870" s="94"/>
      <c r="K870" s="94"/>
    </row>
    <row r="871" spans="1:11" x14ac:dyDescent="0.2">
      <c r="A871" s="94"/>
      <c r="B871" s="100"/>
      <c r="C871" s="102"/>
      <c r="D871" s="102"/>
      <c r="E871" s="102"/>
      <c r="F871" s="102"/>
      <c r="G871" s="94"/>
      <c r="H871" s="94"/>
      <c r="I871" s="94"/>
      <c r="J871" s="94"/>
      <c r="K871" s="94"/>
    </row>
    <row r="872" spans="1:11" x14ac:dyDescent="0.2">
      <c r="A872" s="94"/>
      <c r="B872" s="189" t="str">
        <f t="shared" ref="B872:B884" si="27">B854</f>
        <v>Nov - 2021</v>
      </c>
      <c r="C872" s="102">
        <v>13337</v>
      </c>
      <c r="D872" s="102">
        <v>15359</v>
      </c>
      <c r="E872" s="102">
        <v>2145</v>
      </c>
      <c r="F872" s="102">
        <v>7025</v>
      </c>
      <c r="G872" s="94"/>
      <c r="H872" s="94"/>
      <c r="I872" s="94"/>
      <c r="J872" s="94"/>
      <c r="K872" s="94"/>
    </row>
    <row r="873" spans="1:11" x14ac:dyDescent="0.2">
      <c r="A873" s="94"/>
      <c r="B873" s="189" t="str">
        <f t="shared" si="27"/>
        <v>Dic - 2021</v>
      </c>
      <c r="C873" s="102">
        <v>13740</v>
      </c>
      <c r="D873" s="102">
        <v>15329</v>
      </c>
      <c r="E873" s="102">
        <v>2128</v>
      </c>
      <c r="F873" s="102">
        <v>7479</v>
      </c>
      <c r="G873" s="94"/>
      <c r="H873" s="94"/>
      <c r="I873" s="94"/>
      <c r="J873" s="94"/>
      <c r="K873" s="94"/>
    </row>
    <row r="874" spans="1:11" x14ac:dyDescent="0.2">
      <c r="A874" s="94"/>
      <c r="B874" s="189" t="str">
        <f t="shared" si="27"/>
        <v>Ene - 2022</v>
      </c>
      <c r="C874" s="102">
        <v>13680</v>
      </c>
      <c r="D874" s="102">
        <v>15207</v>
      </c>
      <c r="E874" s="102">
        <v>2024</v>
      </c>
      <c r="F874" s="102">
        <v>7427</v>
      </c>
      <c r="G874" s="94"/>
      <c r="H874" s="94"/>
      <c r="I874" s="94"/>
      <c r="J874" s="94"/>
      <c r="K874" s="94"/>
    </row>
    <row r="875" spans="1:11" x14ac:dyDescent="0.2">
      <c r="A875" s="94"/>
      <c r="B875" s="189" t="str">
        <f t="shared" si="27"/>
        <v>Feb - 2022</v>
      </c>
      <c r="C875" s="102">
        <v>13762</v>
      </c>
      <c r="D875" s="102">
        <v>14963</v>
      </c>
      <c r="E875" s="102">
        <v>2102</v>
      </c>
      <c r="F875" s="102">
        <v>7116</v>
      </c>
      <c r="G875" s="94"/>
      <c r="H875" s="94"/>
      <c r="I875" s="94"/>
      <c r="J875" s="94"/>
      <c r="K875" s="94"/>
    </row>
    <row r="876" spans="1:11" x14ac:dyDescent="0.2">
      <c r="A876" s="94"/>
      <c r="B876" s="189" t="str">
        <f t="shared" si="27"/>
        <v>Mar - 2022</v>
      </c>
      <c r="C876" s="102">
        <v>13737</v>
      </c>
      <c r="D876" s="102">
        <v>14887</v>
      </c>
      <c r="E876" s="102">
        <v>2074</v>
      </c>
      <c r="F876" s="102">
        <v>7052</v>
      </c>
      <c r="G876" s="94"/>
      <c r="H876" s="94"/>
      <c r="I876" s="94"/>
      <c r="J876" s="94"/>
      <c r="K876" s="94"/>
    </row>
    <row r="877" spans="1:11" x14ac:dyDescent="0.2">
      <c r="A877" s="94"/>
      <c r="B877" s="189" t="str">
        <f t="shared" si="27"/>
        <v>Abr - 2022</v>
      </c>
      <c r="C877" s="102">
        <v>13792</v>
      </c>
      <c r="D877" s="102">
        <v>14869</v>
      </c>
      <c r="E877" s="102">
        <v>2049</v>
      </c>
      <c r="F877" s="102">
        <v>7040</v>
      </c>
      <c r="G877" s="94"/>
      <c r="H877" s="94"/>
      <c r="I877" s="94"/>
      <c r="J877" s="94"/>
      <c r="K877" s="94"/>
    </row>
    <row r="878" spans="1:11" x14ac:dyDescent="0.2">
      <c r="A878" s="94"/>
      <c r="B878" s="189" t="str">
        <f t="shared" si="27"/>
        <v>May - 2022</v>
      </c>
      <c r="C878" s="102">
        <v>12954</v>
      </c>
      <c r="D878" s="102">
        <v>14625</v>
      </c>
      <c r="E878" s="102">
        <v>1838</v>
      </c>
      <c r="F878" s="102">
        <v>6697</v>
      </c>
      <c r="G878" s="94"/>
      <c r="H878" s="94"/>
      <c r="I878" s="94"/>
      <c r="J878" s="94"/>
      <c r="K878" s="94"/>
    </row>
    <row r="879" spans="1:11" x14ac:dyDescent="0.2">
      <c r="A879" s="94"/>
      <c r="B879" s="189" t="str">
        <f t="shared" si="27"/>
        <v>Jun - 2022</v>
      </c>
      <c r="C879" s="102">
        <v>13007</v>
      </c>
      <c r="D879" s="102">
        <v>14783</v>
      </c>
      <c r="E879" s="102">
        <v>1835</v>
      </c>
      <c r="F879" s="102">
        <v>6994</v>
      </c>
      <c r="G879" s="94"/>
      <c r="H879" s="94"/>
      <c r="I879" s="94"/>
      <c r="J879" s="94"/>
      <c r="K879" s="94"/>
    </row>
    <row r="880" spans="1:11" x14ac:dyDescent="0.2">
      <c r="A880" s="94"/>
      <c r="B880" s="189" t="str">
        <f t="shared" si="27"/>
        <v>Jul - 2022</v>
      </c>
      <c r="C880" s="102">
        <v>12985</v>
      </c>
      <c r="D880" s="102">
        <v>14677</v>
      </c>
      <c r="E880" s="102">
        <v>1777</v>
      </c>
      <c r="F880" s="102">
        <v>6993</v>
      </c>
      <c r="G880" s="94"/>
      <c r="H880" s="94"/>
      <c r="I880" s="94"/>
      <c r="J880" s="94"/>
      <c r="K880" s="94"/>
    </row>
    <row r="881" spans="1:11" x14ac:dyDescent="0.2">
      <c r="A881" s="94"/>
      <c r="B881" s="189" t="str">
        <f t="shared" si="27"/>
        <v>Ago - 2022</v>
      </c>
      <c r="C881" s="102">
        <v>13102</v>
      </c>
      <c r="D881" s="102">
        <v>14432</v>
      </c>
      <c r="E881" s="102">
        <v>1825</v>
      </c>
      <c r="F881" s="102">
        <v>6684</v>
      </c>
      <c r="G881" s="94"/>
      <c r="H881" s="94"/>
      <c r="I881" s="94"/>
      <c r="J881" s="94"/>
      <c r="K881" s="94"/>
    </row>
    <row r="882" spans="1:11" x14ac:dyDescent="0.2">
      <c r="A882" s="94"/>
      <c r="B882" s="189" t="str">
        <f t="shared" si="27"/>
        <v>Sep - 2022</v>
      </c>
      <c r="C882" s="102">
        <v>13238</v>
      </c>
      <c r="D882" s="102">
        <v>14725</v>
      </c>
      <c r="E882" s="102">
        <v>1832</v>
      </c>
      <c r="F882" s="102">
        <v>6781</v>
      </c>
      <c r="G882" s="94"/>
      <c r="H882" s="94"/>
      <c r="I882" s="94"/>
      <c r="J882" s="94"/>
      <c r="K882" s="94"/>
    </row>
    <row r="883" spans="1:11" x14ac:dyDescent="0.2">
      <c r="A883" s="94"/>
      <c r="B883" s="189" t="str">
        <f t="shared" si="27"/>
        <v>Oct - 2022</v>
      </c>
      <c r="C883" s="102">
        <v>13394</v>
      </c>
      <c r="D883" s="102">
        <v>14732</v>
      </c>
      <c r="E883" s="102">
        <v>2119</v>
      </c>
      <c r="F883" s="102">
        <v>6759</v>
      </c>
      <c r="G883" s="94"/>
      <c r="H883" s="94"/>
      <c r="I883" s="94"/>
      <c r="J883" s="94"/>
      <c r="K883" s="94"/>
    </row>
    <row r="884" spans="1:11" x14ac:dyDescent="0.2">
      <c r="A884" s="94"/>
      <c r="B884" s="189" t="str">
        <f t="shared" si="27"/>
        <v>Nov - 2022</v>
      </c>
      <c r="C884" s="102">
        <v>13613</v>
      </c>
      <c r="D884" s="102">
        <v>15198</v>
      </c>
      <c r="E884" s="102">
        <v>2332</v>
      </c>
      <c r="F884" s="102">
        <v>6753</v>
      </c>
      <c r="G884" s="94"/>
      <c r="H884" s="94"/>
      <c r="I884" s="94"/>
      <c r="J884" s="94"/>
      <c r="K884" s="94"/>
    </row>
    <row r="885" spans="1:11" x14ac:dyDescent="0.2">
      <c r="A885" s="94"/>
      <c r="B885" s="94"/>
      <c r="C885" s="94"/>
      <c r="D885" s="94"/>
      <c r="E885" s="94"/>
      <c r="F885" s="94"/>
      <c r="G885" s="94"/>
      <c r="H885" s="94"/>
      <c r="I885" s="94"/>
      <c r="J885" s="94"/>
      <c r="K885" s="94"/>
    </row>
    <row r="886" spans="1:11" x14ac:dyDescent="0.2">
      <c r="A886" s="94"/>
      <c r="B886" s="99" t="s">
        <v>188</v>
      </c>
      <c r="C886" s="94"/>
      <c r="D886" s="99"/>
      <c r="E886" s="99"/>
      <c r="F886" s="99"/>
      <c r="G886" s="94"/>
      <c r="H886" s="94"/>
      <c r="I886" s="94"/>
      <c r="J886" s="94"/>
      <c r="K886" s="94"/>
    </row>
    <row r="887" spans="1:11" x14ac:dyDescent="0.2">
      <c r="A887" s="94"/>
      <c r="B887" s="99"/>
      <c r="C887" s="99"/>
      <c r="D887" s="99"/>
      <c r="E887" s="99"/>
      <c r="F887" s="99"/>
      <c r="G887" s="94"/>
      <c r="H887" s="94"/>
      <c r="I887" s="94"/>
      <c r="J887" s="94"/>
      <c r="K887" s="94"/>
    </row>
    <row r="888" spans="1:11" x14ac:dyDescent="0.2">
      <c r="A888" s="94"/>
      <c r="B888" s="98" t="str">
        <f>B870</f>
        <v>Mes-Año</v>
      </c>
      <c r="C888" s="98" t="str">
        <f>C870</f>
        <v>Total</v>
      </c>
      <c r="D888" s="98" t="str">
        <f>D870</f>
        <v>Pagos Fijos</v>
      </c>
      <c r="E888" s="98" t="str">
        <f>E870</f>
        <v>Sin límite establecido</v>
      </c>
      <c r="F888" s="98" t="str">
        <f>F870</f>
        <v>Revolvente</v>
      </c>
      <c r="G888" s="94"/>
      <c r="H888" s="94"/>
      <c r="I888" s="94"/>
      <c r="J888" s="94"/>
      <c r="K888" s="94"/>
    </row>
    <row r="889" spans="1:11" x14ac:dyDescent="0.2">
      <c r="A889" s="94"/>
      <c r="B889" s="100"/>
      <c r="C889" s="103"/>
      <c r="D889" s="103"/>
      <c r="E889" s="103"/>
      <c r="F889" s="103"/>
      <c r="G889" s="94"/>
      <c r="H889" s="94"/>
      <c r="I889" s="94"/>
      <c r="J889" s="94"/>
      <c r="K889" s="94"/>
    </row>
    <row r="890" spans="1:11" x14ac:dyDescent="0.2">
      <c r="A890" s="94"/>
      <c r="B890" s="189" t="str">
        <f t="shared" ref="B890:B902" si="28">B872</f>
        <v>Nov - 2021</v>
      </c>
      <c r="C890" s="103">
        <v>1.7999999999999999E-2</v>
      </c>
      <c r="D890" s="103">
        <v>6.1000000000000004E-3</v>
      </c>
      <c r="E890" s="103">
        <v>1.26E-2</v>
      </c>
      <c r="F890" s="103">
        <v>2.2000000000000001E-3</v>
      </c>
      <c r="G890" s="94"/>
      <c r="H890" s="94"/>
      <c r="I890" s="94"/>
      <c r="J890" s="94"/>
      <c r="K890" s="94"/>
    </row>
    <row r="891" spans="1:11" x14ac:dyDescent="0.2">
      <c r="A891" s="94"/>
      <c r="B891" s="189" t="str">
        <f t="shared" si="28"/>
        <v>Dic - 2021</v>
      </c>
      <c r="C891" s="103">
        <v>9.7999999999999997E-3</v>
      </c>
      <c r="D891" s="103">
        <v>6.1999999999999998E-3</v>
      </c>
      <c r="E891" s="103">
        <v>3.5000000000000001E-3</v>
      </c>
      <c r="F891" s="103">
        <v>2.2000000000000001E-3</v>
      </c>
      <c r="G891" s="94"/>
      <c r="H891" s="94"/>
      <c r="I891" s="94"/>
      <c r="J891" s="94"/>
      <c r="K891" s="94"/>
    </row>
    <row r="892" spans="1:11" x14ac:dyDescent="0.2">
      <c r="A892" s="94"/>
      <c r="B892" s="189" t="str">
        <f t="shared" si="28"/>
        <v>Ene - 2022</v>
      </c>
      <c r="C892" s="103">
        <v>1.3299999999999999E-2</v>
      </c>
      <c r="D892" s="103">
        <v>6.1999999999999998E-3</v>
      </c>
      <c r="E892" s="103">
        <v>9.2999999999999992E-3</v>
      </c>
      <c r="F892" s="103">
        <v>2.0999999999999999E-3</v>
      </c>
      <c r="G892" s="94"/>
      <c r="H892" s="94"/>
      <c r="I892" s="94"/>
      <c r="J892" s="94"/>
      <c r="K892" s="94"/>
    </row>
    <row r="893" spans="1:11" x14ac:dyDescent="0.2">
      <c r="A893" s="94"/>
      <c r="B893" s="189" t="str">
        <f t="shared" si="28"/>
        <v>Feb - 2022</v>
      </c>
      <c r="C893" s="103">
        <v>9.4999999999999998E-3</v>
      </c>
      <c r="D893" s="103">
        <v>6.1999999999999998E-3</v>
      </c>
      <c r="E893" s="103">
        <v>3.3E-3</v>
      </c>
      <c r="F893" s="103">
        <v>2E-3</v>
      </c>
      <c r="G893" s="94"/>
      <c r="H893" s="94"/>
      <c r="I893" s="94"/>
      <c r="J893" s="94"/>
      <c r="K893" s="94"/>
    </row>
    <row r="894" spans="1:11" x14ac:dyDescent="0.2">
      <c r="A894" s="94"/>
      <c r="B894" s="189" t="str">
        <f t="shared" si="28"/>
        <v>Mar - 2022</v>
      </c>
      <c r="C894" s="103">
        <v>9.4999999999999998E-3</v>
      </c>
      <c r="D894" s="103">
        <v>6.1999999999999998E-3</v>
      </c>
      <c r="E894" s="103">
        <v>3.2000000000000002E-3</v>
      </c>
      <c r="F894" s="103">
        <v>2.2000000000000001E-3</v>
      </c>
      <c r="G894" s="94"/>
      <c r="H894" s="94"/>
      <c r="I894" s="94"/>
      <c r="J894" s="94"/>
      <c r="K894" s="94"/>
    </row>
    <row r="895" spans="1:11" x14ac:dyDescent="0.2">
      <c r="A895" s="94"/>
      <c r="B895" s="189" t="str">
        <f t="shared" si="28"/>
        <v>Abr - 2022</v>
      </c>
      <c r="C895" s="103">
        <v>9.4999999999999998E-3</v>
      </c>
      <c r="D895" s="103">
        <v>6.1999999999999998E-3</v>
      </c>
      <c r="E895" s="103">
        <v>3.2000000000000002E-3</v>
      </c>
      <c r="F895" s="103">
        <v>2.3999999999999998E-3</v>
      </c>
      <c r="G895" s="94"/>
      <c r="H895" s="94"/>
      <c r="I895" s="94"/>
      <c r="J895" s="94"/>
      <c r="K895" s="94"/>
    </row>
    <row r="896" spans="1:11" x14ac:dyDescent="0.2">
      <c r="A896" s="94"/>
      <c r="B896" s="189" t="str">
        <f t="shared" si="28"/>
        <v>May - 2022</v>
      </c>
      <c r="C896" s="103">
        <v>9.5999999999999992E-3</v>
      </c>
      <c r="D896" s="103">
        <v>6.1000000000000004E-3</v>
      </c>
      <c r="E896" s="103">
        <v>3.3E-3</v>
      </c>
      <c r="F896" s="103">
        <v>2.3999999999999998E-3</v>
      </c>
      <c r="G896" s="94"/>
      <c r="H896" s="94"/>
      <c r="I896" s="94"/>
      <c r="J896" s="94"/>
      <c r="K896" s="94"/>
    </row>
    <row r="897" spans="1:11" x14ac:dyDescent="0.2">
      <c r="A897" s="94"/>
      <c r="B897" s="189" t="str">
        <f t="shared" si="28"/>
        <v>Jun - 2022</v>
      </c>
      <c r="C897" s="103">
        <v>9.5999999999999992E-3</v>
      </c>
      <c r="D897" s="103">
        <v>6.3E-3</v>
      </c>
      <c r="E897" s="103">
        <v>3.2000000000000002E-3</v>
      </c>
      <c r="F897" s="103">
        <v>2.5000000000000001E-3</v>
      </c>
      <c r="G897" s="94"/>
      <c r="H897" s="94"/>
      <c r="I897" s="94"/>
      <c r="J897" s="94"/>
      <c r="K897" s="94"/>
    </row>
    <row r="898" spans="1:11" x14ac:dyDescent="0.2">
      <c r="A898" s="94"/>
      <c r="B898" s="189" t="str">
        <f t="shared" si="28"/>
        <v>Jul - 2022</v>
      </c>
      <c r="C898" s="103">
        <v>9.4999999999999998E-3</v>
      </c>
      <c r="D898" s="103">
        <v>6.1999999999999998E-3</v>
      </c>
      <c r="E898" s="103">
        <v>3.2000000000000002E-3</v>
      </c>
      <c r="F898" s="103">
        <v>2.5999999999999999E-3</v>
      </c>
      <c r="G898" s="94"/>
      <c r="H898" s="94"/>
      <c r="I898" s="94"/>
      <c r="J898" s="94"/>
      <c r="K898" s="94"/>
    </row>
    <row r="899" spans="1:11" x14ac:dyDescent="0.2">
      <c r="A899" s="94"/>
      <c r="B899" s="189" t="str">
        <f t="shared" si="28"/>
        <v>Ago - 2022</v>
      </c>
      <c r="C899" s="103">
        <v>9.4000000000000004E-3</v>
      </c>
      <c r="D899" s="103">
        <v>6.3E-3</v>
      </c>
      <c r="E899" s="103">
        <v>2.8E-3</v>
      </c>
      <c r="F899" s="103">
        <v>2.5999999999999999E-3</v>
      </c>
      <c r="G899" s="94"/>
      <c r="H899" s="94"/>
      <c r="I899" s="94"/>
      <c r="J899" s="94"/>
      <c r="K899" s="94"/>
    </row>
    <row r="900" spans="1:11" x14ac:dyDescent="0.2">
      <c r="A900" s="94"/>
      <c r="B900" s="189" t="str">
        <f t="shared" si="28"/>
        <v>Sep - 2022</v>
      </c>
      <c r="C900" s="103">
        <v>9.4999999999999998E-3</v>
      </c>
      <c r="D900" s="103">
        <v>6.4000000000000003E-3</v>
      </c>
      <c r="E900" s="103">
        <v>3.0000000000000001E-3</v>
      </c>
      <c r="F900" s="103">
        <v>2.7000000000000001E-3</v>
      </c>
      <c r="G900" s="94"/>
      <c r="H900" s="94"/>
      <c r="I900" s="94"/>
      <c r="J900" s="94"/>
      <c r="K900" s="94"/>
    </row>
    <row r="901" spans="1:11" x14ac:dyDescent="0.2">
      <c r="A901" s="94"/>
      <c r="B901" s="189" t="str">
        <f t="shared" si="28"/>
        <v>Oct - 2022</v>
      </c>
      <c r="C901" s="103">
        <v>9.4999999999999998E-3</v>
      </c>
      <c r="D901" s="103">
        <v>6.3E-3</v>
      </c>
      <c r="E901" s="103">
        <v>3.3999999999999998E-3</v>
      </c>
      <c r="F901" s="103">
        <v>2.5999999999999999E-3</v>
      </c>
      <c r="G901" s="94"/>
      <c r="H901" s="94"/>
      <c r="I901" s="94"/>
      <c r="J901" s="94"/>
      <c r="K901" s="94"/>
    </row>
    <row r="902" spans="1:11" x14ac:dyDescent="0.2">
      <c r="A902" s="94"/>
      <c r="B902" s="189" t="str">
        <f t="shared" si="28"/>
        <v>Nov - 2022</v>
      </c>
      <c r="C902" s="103">
        <v>9.4999999999999998E-3</v>
      </c>
      <c r="D902" s="103">
        <v>6.3E-3</v>
      </c>
      <c r="E902" s="103">
        <v>3.0999999999999999E-3</v>
      </c>
      <c r="F902" s="103">
        <v>2.7000000000000001E-3</v>
      </c>
      <c r="G902" s="94"/>
      <c r="H902" s="94"/>
      <c r="I902" s="94"/>
      <c r="J902" s="94"/>
      <c r="K902" s="94"/>
    </row>
    <row r="903" spans="1:11" x14ac:dyDescent="0.2">
      <c r="A903" s="94"/>
      <c r="B903" s="99"/>
      <c r="C903" s="104"/>
      <c r="D903" s="104"/>
      <c r="E903" s="104"/>
      <c r="F903" s="104"/>
      <c r="G903" s="94"/>
      <c r="H903" s="94"/>
      <c r="I903" s="94"/>
      <c r="J903" s="94"/>
      <c r="K903" s="94"/>
    </row>
    <row r="904" spans="1:11" x14ac:dyDescent="0.2">
      <c r="A904" s="94"/>
      <c r="B904" s="104" t="s">
        <v>189</v>
      </c>
      <c r="C904" s="94"/>
      <c r="D904" s="104"/>
      <c r="E904" s="104"/>
      <c r="F904" s="104"/>
      <c r="G904" s="94"/>
      <c r="H904" s="94"/>
      <c r="I904" s="94"/>
      <c r="J904" s="94"/>
      <c r="K904" s="94"/>
    </row>
    <row r="905" spans="1:11" x14ac:dyDescent="0.2">
      <c r="A905" s="94"/>
      <c r="B905" s="99"/>
      <c r="C905" s="104"/>
      <c r="D905" s="104"/>
      <c r="E905" s="104"/>
      <c r="F905" s="104"/>
      <c r="G905" s="94"/>
      <c r="H905" s="94"/>
      <c r="I905" s="94"/>
      <c r="J905" s="94"/>
      <c r="K905" s="94"/>
    </row>
    <row r="906" spans="1:11" x14ac:dyDescent="0.2">
      <c r="A906" s="94"/>
      <c r="B906" s="98" t="str">
        <f>B888</f>
        <v>Mes-Año</v>
      </c>
      <c r="C906" s="98" t="str">
        <f>C888</f>
        <v>Total</v>
      </c>
      <c r="D906" s="98" t="str">
        <f>D888</f>
        <v>Pagos Fijos</v>
      </c>
      <c r="E906" s="98" t="str">
        <f>E888</f>
        <v>Sin límite establecido</v>
      </c>
      <c r="F906" s="98" t="str">
        <f>F888</f>
        <v>Revolvente</v>
      </c>
      <c r="G906" s="94"/>
      <c r="H906" s="94"/>
      <c r="I906" s="94"/>
      <c r="J906" s="94"/>
      <c r="K906" s="94"/>
    </row>
    <row r="907" spans="1:11" x14ac:dyDescent="0.2">
      <c r="A907" s="94"/>
      <c r="B907" s="100"/>
      <c r="C907" s="103"/>
      <c r="D907" s="103"/>
      <c r="E907" s="103"/>
      <c r="F907" s="103"/>
      <c r="G907" s="94"/>
      <c r="H907" s="94"/>
      <c r="I907" s="94"/>
      <c r="J907" s="94"/>
      <c r="K907" s="94"/>
    </row>
    <row r="908" spans="1:11" x14ac:dyDescent="0.2">
      <c r="A908" s="94"/>
      <c r="B908" s="189" t="str">
        <f t="shared" ref="B908:B920" si="29">B890</f>
        <v>Nov - 2021</v>
      </c>
      <c r="C908" s="103">
        <v>8.6999999999999994E-3</v>
      </c>
      <c r="D908" s="103">
        <v>4.8999999999999998E-3</v>
      </c>
      <c r="E908" s="103">
        <v>4.7999999999999996E-3</v>
      </c>
      <c r="F908" s="103">
        <v>2E-3</v>
      </c>
      <c r="G908" s="94"/>
      <c r="H908" s="94"/>
      <c r="I908" s="94"/>
      <c r="J908" s="94"/>
      <c r="K908" s="94"/>
    </row>
    <row r="909" spans="1:11" x14ac:dyDescent="0.2">
      <c r="A909" s="94"/>
      <c r="B909" s="189" t="str">
        <f t="shared" si="29"/>
        <v>Dic - 2021</v>
      </c>
      <c r="C909" s="103">
        <v>8.6E-3</v>
      </c>
      <c r="D909" s="103">
        <v>4.7999999999999996E-3</v>
      </c>
      <c r="E909" s="103">
        <v>4.0000000000000001E-3</v>
      </c>
      <c r="F909" s="103">
        <v>2.0999999999999999E-3</v>
      </c>
      <c r="G909" s="94"/>
      <c r="H909" s="94"/>
      <c r="I909" s="94"/>
      <c r="J909" s="94"/>
      <c r="K909" s="94"/>
    </row>
    <row r="910" spans="1:11" x14ac:dyDescent="0.2">
      <c r="A910" s="94"/>
      <c r="B910" s="189" t="str">
        <f t="shared" si="29"/>
        <v>Ene - 2022</v>
      </c>
      <c r="C910" s="103">
        <v>8.3000000000000001E-3</v>
      </c>
      <c r="D910" s="103">
        <v>4.8999999999999998E-3</v>
      </c>
      <c r="E910" s="103">
        <v>3.2000000000000002E-3</v>
      </c>
      <c r="F910" s="103">
        <v>2E-3</v>
      </c>
      <c r="G910" s="94"/>
      <c r="H910" s="94"/>
      <c r="I910" s="94"/>
      <c r="J910" s="94"/>
      <c r="K910" s="94"/>
    </row>
    <row r="911" spans="1:11" x14ac:dyDescent="0.2">
      <c r="A911" s="94"/>
      <c r="B911" s="189" t="str">
        <f t="shared" si="29"/>
        <v>Feb - 2022</v>
      </c>
      <c r="C911" s="103">
        <v>1.18E-2</v>
      </c>
      <c r="D911" s="103">
        <v>5.0000000000000001E-3</v>
      </c>
      <c r="E911" s="103">
        <v>9.1000000000000004E-3</v>
      </c>
      <c r="F911" s="103">
        <v>1.8E-3</v>
      </c>
      <c r="G911" s="94"/>
      <c r="H911" s="94"/>
      <c r="I911" s="94"/>
      <c r="J911" s="94"/>
      <c r="K911" s="94"/>
    </row>
    <row r="912" spans="1:11" x14ac:dyDescent="0.2">
      <c r="A912" s="94"/>
      <c r="B912" s="189" t="str">
        <f t="shared" si="29"/>
        <v>Mar - 2022</v>
      </c>
      <c r="C912" s="103">
        <v>8.2000000000000007E-3</v>
      </c>
      <c r="D912" s="103">
        <v>5.0000000000000001E-3</v>
      </c>
      <c r="E912" s="103">
        <v>3.3E-3</v>
      </c>
      <c r="F912" s="103">
        <v>1.8E-3</v>
      </c>
      <c r="G912" s="94"/>
      <c r="H912" s="94"/>
      <c r="I912" s="94"/>
      <c r="J912" s="94"/>
      <c r="K912" s="94"/>
    </row>
    <row r="913" spans="1:11" x14ac:dyDescent="0.2">
      <c r="A913" s="94"/>
      <c r="B913" s="189" t="str">
        <f t="shared" si="29"/>
        <v>Abr - 2022</v>
      </c>
      <c r="C913" s="103">
        <v>8.5000000000000006E-3</v>
      </c>
      <c r="D913" s="103">
        <v>5.1000000000000004E-3</v>
      </c>
      <c r="E913" s="103">
        <v>3.3E-3</v>
      </c>
      <c r="F913" s="103">
        <v>2E-3</v>
      </c>
      <c r="G913" s="94"/>
      <c r="H913" s="94"/>
      <c r="I913" s="94"/>
      <c r="J913" s="94"/>
      <c r="K913" s="94"/>
    </row>
    <row r="914" spans="1:11" x14ac:dyDescent="0.2">
      <c r="A914" s="94"/>
      <c r="B914" s="189" t="str">
        <f t="shared" si="29"/>
        <v>May - 2022</v>
      </c>
      <c r="C914" s="103">
        <v>8.6999999999999994E-3</v>
      </c>
      <c r="D914" s="103">
        <v>5.3E-3</v>
      </c>
      <c r="E914" s="103">
        <v>3.3E-3</v>
      </c>
      <c r="F914" s="103">
        <v>2.2000000000000001E-3</v>
      </c>
      <c r="G914" s="94"/>
      <c r="H914" s="94"/>
      <c r="I914" s="94"/>
      <c r="J914" s="94"/>
      <c r="K914" s="94"/>
    </row>
    <row r="915" spans="1:11" x14ac:dyDescent="0.2">
      <c r="A915" s="94"/>
      <c r="B915" s="189" t="str">
        <f t="shared" si="29"/>
        <v>Jun - 2022</v>
      </c>
      <c r="C915" s="103">
        <v>8.8000000000000005E-3</v>
      </c>
      <c r="D915" s="103">
        <v>5.3E-3</v>
      </c>
      <c r="E915" s="103">
        <v>3.3999999999999998E-3</v>
      </c>
      <c r="F915" s="103">
        <v>2.3E-3</v>
      </c>
      <c r="G915" s="94"/>
      <c r="H915" s="94"/>
      <c r="I915" s="94"/>
      <c r="J915" s="94"/>
      <c r="K915" s="94"/>
    </row>
    <row r="916" spans="1:11" x14ac:dyDescent="0.2">
      <c r="A916" s="94"/>
      <c r="B916" s="189" t="str">
        <f t="shared" si="29"/>
        <v>Jul - 2022</v>
      </c>
      <c r="C916" s="103">
        <v>9.1000000000000004E-3</v>
      </c>
      <c r="D916" s="103">
        <v>5.4999999999999997E-3</v>
      </c>
      <c r="E916" s="103">
        <v>3.3999999999999998E-3</v>
      </c>
      <c r="F916" s="103">
        <v>2.5000000000000001E-3</v>
      </c>
      <c r="G916" s="94"/>
      <c r="H916" s="94"/>
      <c r="I916" s="94"/>
      <c r="J916" s="94"/>
      <c r="K916" s="94"/>
    </row>
    <row r="917" spans="1:11" x14ac:dyDescent="0.2">
      <c r="A917" s="94"/>
      <c r="B917" s="189" t="str">
        <f t="shared" si="29"/>
        <v>Ago - 2022</v>
      </c>
      <c r="C917" s="103">
        <v>8.8000000000000005E-3</v>
      </c>
      <c r="D917" s="103">
        <v>5.4000000000000003E-3</v>
      </c>
      <c r="E917" s="103">
        <v>3.5000000000000001E-3</v>
      </c>
      <c r="F917" s="103">
        <v>2.2000000000000001E-3</v>
      </c>
      <c r="G917" s="94"/>
      <c r="H917" s="94"/>
      <c r="I917" s="94"/>
      <c r="J917" s="94"/>
      <c r="K917" s="94"/>
    </row>
    <row r="918" spans="1:11" x14ac:dyDescent="0.2">
      <c r="A918" s="94"/>
      <c r="B918" s="189" t="str">
        <f t="shared" si="29"/>
        <v>Sep - 2022</v>
      </c>
      <c r="C918" s="103">
        <v>9.4000000000000004E-3</v>
      </c>
      <c r="D918" s="103">
        <v>5.4999999999999997E-3</v>
      </c>
      <c r="E918" s="103">
        <v>3.8E-3</v>
      </c>
      <c r="F918" s="103">
        <v>2.5999999999999999E-3</v>
      </c>
      <c r="G918" s="94"/>
      <c r="H918" s="94"/>
      <c r="I918" s="94"/>
      <c r="J918" s="94"/>
      <c r="K918" s="94"/>
    </row>
    <row r="919" spans="1:11" x14ac:dyDescent="0.2">
      <c r="A919" s="94"/>
      <c r="B919" s="189" t="str">
        <f t="shared" si="29"/>
        <v>Oct - 2022</v>
      </c>
      <c r="C919" s="103">
        <v>9.4999999999999998E-3</v>
      </c>
      <c r="D919" s="103">
        <v>5.4999999999999997E-3</v>
      </c>
      <c r="E919" s="103">
        <v>3.8999999999999998E-3</v>
      </c>
      <c r="F919" s="103">
        <v>2.7000000000000001E-3</v>
      </c>
      <c r="G919" s="94"/>
      <c r="H919" s="94"/>
      <c r="I919" s="94"/>
      <c r="J919" s="94"/>
      <c r="K919" s="94"/>
    </row>
    <row r="920" spans="1:11" x14ac:dyDescent="0.2">
      <c r="A920" s="94"/>
      <c r="B920" s="189" t="str">
        <f t="shared" si="29"/>
        <v>Nov - 2022</v>
      </c>
      <c r="C920" s="103">
        <v>1.12E-2</v>
      </c>
      <c r="D920" s="103">
        <v>6.7000000000000002E-3</v>
      </c>
      <c r="E920" s="103">
        <v>6.1999999999999998E-3</v>
      </c>
      <c r="F920" s="103">
        <v>2.7000000000000001E-3</v>
      </c>
      <c r="G920" s="94"/>
      <c r="H920" s="94"/>
      <c r="I920" s="94"/>
      <c r="J920" s="94"/>
      <c r="K920" s="94"/>
    </row>
    <row r="921" spans="1:11" x14ac:dyDescent="0.2">
      <c r="A921" s="94"/>
      <c r="B921" s="99"/>
      <c r="C921" s="104"/>
      <c r="D921" s="104"/>
      <c r="E921" s="104"/>
      <c r="F921" s="104"/>
      <c r="G921" s="94"/>
      <c r="H921" s="94"/>
      <c r="I921" s="94"/>
      <c r="J921" s="94"/>
      <c r="K921" s="94"/>
    </row>
    <row r="922" spans="1:11" x14ac:dyDescent="0.2">
      <c r="A922" s="94"/>
      <c r="B922" s="104" t="s">
        <v>190</v>
      </c>
      <c r="C922" s="94"/>
      <c r="D922" s="104"/>
      <c r="E922" s="104"/>
      <c r="F922" s="104"/>
      <c r="G922" s="94"/>
      <c r="H922" s="94"/>
      <c r="I922" s="94"/>
      <c r="J922" s="94"/>
      <c r="K922" s="94"/>
    </row>
    <row r="923" spans="1:11" x14ac:dyDescent="0.2">
      <c r="A923" s="94"/>
      <c r="B923" s="99"/>
      <c r="C923" s="104"/>
      <c r="D923" s="104"/>
      <c r="E923" s="104"/>
      <c r="F923" s="104"/>
      <c r="G923" s="94"/>
      <c r="H923" s="94"/>
      <c r="I923" s="94"/>
      <c r="J923" s="94"/>
      <c r="K923" s="94"/>
    </row>
    <row r="924" spans="1:11" x14ac:dyDescent="0.2">
      <c r="A924" s="94"/>
      <c r="B924" s="98" t="str">
        <f>B906</f>
        <v>Mes-Año</v>
      </c>
      <c r="C924" s="98" t="str">
        <f>C906</f>
        <v>Total</v>
      </c>
      <c r="D924" s="98" t="str">
        <f>D906</f>
        <v>Pagos Fijos</v>
      </c>
      <c r="E924" s="98" t="str">
        <f>E906</f>
        <v>Sin límite establecido</v>
      </c>
      <c r="F924" s="98" t="str">
        <f>F906</f>
        <v>Revolvente</v>
      </c>
      <c r="G924" s="94"/>
      <c r="H924" s="94"/>
      <c r="I924" s="94"/>
      <c r="J924" s="94"/>
      <c r="K924" s="94"/>
    </row>
    <row r="925" spans="1:11" x14ac:dyDescent="0.2">
      <c r="A925" s="94"/>
      <c r="B925" s="100"/>
      <c r="C925" s="103"/>
      <c r="D925" s="103"/>
      <c r="E925" s="103"/>
      <c r="F925" s="103"/>
      <c r="G925" s="94"/>
      <c r="H925" s="94"/>
      <c r="I925" s="94"/>
      <c r="J925" s="94"/>
      <c r="K925" s="94"/>
    </row>
    <row r="926" spans="1:11" x14ac:dyDescent="0.2">
      <c r="A926" s="94"/>
      <c r="B926" s="189" t="str">
        <f t="shared" ref="B926:B938" si="30">B908</f>
        <v>Nov - 2021</v>
      </c>
      <c r="C926" s="103">
        <v>7.7000000000000002E-3</v>
      </c>
      <c r="D926" s="103">
        <v>6.1999999999999998E-3</v>
      </c>
      <c r="E926" s="103">
        <v>1.9E-3</v>
      </c>
      <c r="F926" s="103">
        <v>2E-3</v>
      </c>
      <c r="G926" s="94"/>
      <c r="H926" s="94"/>
      <c r="I926" s="94"/>
      <c r="J926" s="94"/>
      <c r="K926" s="94"/>
    </row>
    <row r="927" spans="1:11" x14ac:dyDescent="0.2">
      <c r="A927" s="94"/>
      <c r="B927" s="189" t="str">
        <f t="shared" si="30"/>
        <v>Dic - 2021</v>
      </c>
      <c r="C927" s="103">
        <v>8.0999999999999996E-3</v>
      </c>
      <c r="D927" s="103">
        <v>6.6E-3</v>
      </c>
      <c r="E927" s="103">
        <v>2.8E-3</v>
      </c>
      <c r="F927" s="103">
        <v>1.9E-3</v>
      </c>
      <c r="G927" s="94"/>
      <c r="H927" s="94"/>
      <c r="I927" s="94"/>
      <c r="J927" s="94"/>
      <c r="K927" s="94"/>
    </row>
    <row r="928" spans="1:11" x14ac:dyDescent="0.2">
      <c r="A928" s="94"/>
      <c r="B928" s="189" t="str">
        <f t="shared" si="30"/>
        <v>Ene - 2022</v>
      </c>
      <c r="C928" s="103">
        <v>7.9000000000000008E-3</v>
      </c>
      <c r="D928" s="103">
        <v>6.4000000000000003E-3</v>
      </c>
      <c r="E928" s="103">
        <v>1.8E-3</v>
      </c>
      <c r="F928" s="103">
        <v>2E-3</v>
      </c>
      <c r="G928" s="94"/>
      <c r="H928" s="94"/>
      <c r="I928" s="94"/>
      <c r="J928" s="94"/>
      <c r="K928" s="94"/>
    </row>
    <row r="929" spans="1:11" x14ac:dyDescent="0.2">
      <c r="A929" s="94"/>
      <c r="B929" s="189" t="str">
        <f t="shared" si="30"/>
        <v>Feb - 2022</v>
      </c>
      <c r="C929" s="103">
        <v>7.7999999999999996E-3</v>
      </c>
      <c r="D929" s="103">
        <v>6.4000000000000003E-3</v>
      </c>
      <c r="E929" s="103">
        <v>1.6999999999999999E-3</v>
      </c>
      <c r="F929" s="103">
        <v>1.9E-3</v>
      </c>
      <c r="G929" s="94"/>
      <c r="H929" s="94"/>
      <c r="I929" s="94"/>
      <c r="J929" s="94"/>
      <c r="K929" s="94"/>
    </row>
    <row r="930" spans="1:11" x14ac:dyDescent="0.2">
      <c r="A930" s="94"/>
      <c r="B930" s="189" t="str">
        <f t="shared" si="30"/>
        <v>Mar - 2022</v>
      </c>
      <c r="C930" s="103">
        <v>1.11E-2</v>
      </c>
      <c r="D930" s="103">
        <v>5.5999999999999999E-3</v>
      </c>
      <c r="E930" s="103">
        <v>7.4000000000000003E-3</v>
      </c>
      <c r="F930" s="103">
        <v>1.8E-3</v>
      </c>
      <c r="G930" s="94"/>
      <c r="H930" s="94"/>
      <c r="I930" s="94"/>
      <c r="J930" s="94"/>
      <c r="K930" s="94"/>
    </row>
    <row r="931" spans="1:11" x14ac:dyDescent="0.2">
      <c r="A931" s="94"/>
      <c r="B931" s="189" t="str">
        <f t="shared" si="30"/>
        <v>Abr - 2022</v>
      </c>
      <c r="C931" s="103">
        <v>6.7000000000000002E-3</v>
      </c>
      <c r="D931" s="103">
        <v>5.4999999999999997E-3</v>
      </c>
      <c r="E931" s="103">
        <v>1.6000000000000001E-3</v>
      </c>
      <c r="F931" s="103">
        <v>1.8E-3</v>
      </c>
      <c r="G931" s="94"/>
      <c r="H931" s="94"/>
      <c r="I931" s="94"/>
      <c r="J931" s="94"/>
      <c r="K931" s="94"/>
    </row>
    <row r="932" spans="1:11" x14ac:dyDescent="0.2">
      <c r="A932" s="94"/>
      <c r="B932" s="189" t="str">
        <f t="shared" si="30"/>
        <v>May - 2022</v>
      </c>
      <c r="C932" s="103">
        <v>7.0000000000000001E-3</v>
      </c>
      <c r="D932" s="103">
        <v>5.5999999999999999E-3</v>
      </c>
      <c r="E932" s="103">
        <v>1.6000000000000001E-3</v>
      </c>
      <c r="F932" s="103">
        <v>2E-3</v>
      </c>
      <c r="G932" s="94"/>
      <c r="H932" s="94"/>
      <c r="I932" s="94"/>
      <c r="J932" s="94"/>
      <c r="K932" s="94"/>
    </row>
    <row r="933" spans="1:11" x14ac:dyDescent="0.2">
      <c r="A933" s="94"/>
      <c r="B933" s="189" t="str">
        <f t="shared" si="30"/>
        <v>Jun - 2022</v>
      </c>
      <c r="C933" s="103">
        <v>7.1999999999999998E-3</v>
      </c>
      <c r="D933" s="103">
        <v>5.7000000000000002E-3</v>
      </c>
      <c r="E933" s="103">
        <v>1.6999999999999999E-3</v>
      </c>
      <c r="F933" s="103">
        <v>2.2000000000000001E-3</v>
      </c>
      <c r="G933" s="94"/>
      <c r="H933" s="94"/>
      <c r="I933" s="94"/>
      <c r="J933" s="94"/>
      <c r="K933" s="94"/>
    </row>
    <row r="934" spans="1:11" x14ac:dyDescent="0.2">
      <c r="A934" s="94"/>
      <c r="B934" s="189" t="str">
        <f t="shared" si="30"/>
        <v>Jul - 2022</v>
      </c>
      <c r="C934" s="103">
        <v>7.1000000000000004E-3</v>
      </c>
      <c r="D934" s="103">
        <v>5.5999999999999999E-3</v>
      </c>
      <c r="E934" s="103">
        <v>1.6000000000000001E-3</v>
      </c>
      <c r="F934" s="103">
        <v>2.0999999999999999E-3</v>
      </c>
      <c r="G934" s="94"/>
      <c r="H934" s="94"/>
      <c r="I934" s="94"/>
      <c r="J934" s="94"/>
      <c r="K934" s="94"/>
    </row>
    <row r="935" spans="1:11" x14ac:dyDescent="0.2">
      <c r="A935" s="94"/>
      <c r="B935" s="189" t="str">
        <f t="shared" si="30"/>
        <v>Ago - 2022</v>
      </c>
      <c r="C935" s="103">
        <v>7.1999999999999998E-3</v>
      </c>
      <c r="D935" s="103">
        <v>5.7000000000000002E-3</v>
      </c>
      <c r="E935" s="103">
        <v>1.5E-3</v>
      </c>
      <c r="F935" s="103">
        <v>2.2000000000000001E-3</v>
      </c>
      <c r="G935" s="94"/>
      <c r="H935" s="94"/>
      <c r="I935" s="94"/>
      <c r="J935" s="94"/>
      <c r="K935" s="94"/>
    </row>
    <row r="936" spans="1:11" x14ac:dyDescent="0.2">
      <c r="A936" s="94"/>
      <c r="B936" s="189" t="str">
        <f t="shared" si="30"/>
        <v>Sep - 2022</v>
      </c>
      <c r="C936" s="103">
        <v>7.1000000000000004E-3</v>
      </c>
      <c r="D936" s="103">
        <v>5.5999999999999999E-3</v>
      </c>
      <c r="E936" s="103">
        <v>1.6000000000000001E-3</v>
      </c>
      <c r="F936" s="103">
        <v>2.3E-3</v>
      </c>
      <c r="G936" s="94"/>
      <c r="H936" s="94"/>
      <c r="I936" s="94"/>
      <c r="J936" s="94"/>
      <c r="K936" s="94"/>
    </row>
    <row r="937" spans="1:11" x14ac:dyDescent="0.2">
      <c r="A937" s="94"/>
      <c r="B937" s="189" t="str">
        <f t="shared" si="30"/>
        <v>Oct - 2022</v>
      </c>
      <c r="C937" s="103">
        <v>7.1999999999999998E-3</v>
      </c>
      <c r="D937" s="103">
        <v>5.7000000000000002E-3</v>
      </c>
      <c r="E937" s="103">
        <v>1.6000000000000001E-3</v>
      </c>
      <c r="F937" s="103">
        <v>2.3E-3</v>
      </c>
      <c r="G937" s="94"/>
      <c r="H937" s="94"/>
      <c r="I937" s="94"/>
      <c r="J937" s="94"/>
      <c r="K937" s="94"/>
    </row>
    <row r="938" spans="1:11" x14ac:dyDescent="0.2">
      <c r="A938" s="94"/>
      <c r="B938" s="189" t="str">
        <f t="shared" si="30"/>
        <v>Nov - 2022</v>
      </c>
      <c r="C938" s="103">
        <v>7.4000000000000003E-3</v>
      </c>
      <c r="D938" s="103">
        <v>5.7000000000000002E-3</v>
      </c>
      <c r="E938" s="103">
        <v>1.6000000000000001E-3</v>
      </c>
      <c r="F938" s="103">
        <v>2.5000000000000001E-3</v>
      </c>
      <c r="G938" s="94"/>
      <c r="H938" s="94"/>
      <c r="I938" s="94"/>
      <c r="J938" s="94"/>
      <c r="K938" s="94"/>
    </row>
    <row r="939" spans="1:11" x14ac:dyDescent="0.2">
      <c r="A939" s="94"/>
      <c r="B939" s="99"/>
      <c r="C939" s="104"/>
      <c r="D939" s="104"/>
      <c r="E939" s="104"/>
      <c r="F939" s="104"/>
      <c r="G939" s="94"/>
      <c r="H939" s="94"/>
      <c r="I939" s="94"/>
      <c r="J939" s="94"/>
      <c r="K939" s="94"/>
    </row>
    <row r="940" spans="1:11" x14ac:dyDescent="0.2">
      <c r="A940" s="94"/>
      <c r="B940" s="104" t="s">
        <v>191</v>
      </c>
      <c r="C940" s="94"/>
      <c r="D940" s="104"/>
      <c r="E940" s="104"/>
      <c r="F940" s="104"/>
      <c r="G940" s="94"/>
      <c r="H940" s="94"/>
      <c r="I940" s="94"/>
      <c r="J940" s="94"/>
      <c r="K940" s="94"/>
    </row>
    <row r="941" spans="1:11" x14ac:dyDescent="0.2">
      <c r="A941" s="94"/>
      <c r="B941" s="99"/>
      <c r="C941" s="104"/>
      <c r="D941" s="104"/>
      <c r="E941" s="104"/>
      <c r="F941" s="104"/>
      <c r="G941" s="94"/>
      <c r="H941" s="94"/>
      <c r="I941" s="94"/>
      <c r="J941" s="94"/>
      <c r="K941" s="94"/>
    </row>
    <row r="942" spans="1:11" x14ac:dyDescent="0.2">
      <c r="A942" s="94"/>
      <c r="B942" s="98" t="str">
        <f>B924</f>
        <v>Mes-Año</v>
      </c>
      <c r="C942" s="98" t="str">
        <f>C924</f>
        <v>Total</v>
      </c>
      <c r="D942" s="98" t="str">
        <f>D924</f>
        <v>Pagos Fijos</v>
      </c>
      <c r="E942" s="98" t="str">
        <f>E924</f>
        <v>Sin límite establecido</v>
      </c>
      <c r="F942" s="98" t="str">
        <f>F924</f>
        <v>Revolvente</v>
      </c>
      <c r="G942" s="94"/>
      <c r="H942" s="94"/>
      <c r="I942" s="94"/>
      <c r="J942" s="94"/>
      <c r="K942" s="94"/>
    </row>
    <row r="943" spans="1:11" x14ac:dyDescent="0.2">
      <c r="A943" s="94"/>
      <c r="B943" s="100"/>
      <c r="C943" s="103"/>
      <c r="D943" s="103"/>
      <c r="E943" s="103"/>
      <c r="F943" s="103"/>
      <c r="G943" s="94"/>
      <c r="H943" s="94"/>
      <c r="I943" s="94"/>
      <c r="J943" s="94"/>
      <c r="K943" s="94"/>
    </row>
    <row r="944" spans="1:11" x14ac:dyDescent="0.2">
      <c r="A944" s="94"/>
      <c r="B944" s="189" t="str">
        <f t="shared" ref="B944:B956" si="31">B926</f>
        <v>Nov - 2021</v>
      </c>
      <c r="C944" s="103">
        <v>4.3E-3</v>
      </c>
      <c r="D944" s="103">
        <v>3.0999999999999999E-3</v>
      </c>
      <c r="E944" s="103">
        <v>1.2999999999999999E-3</v>
      </c>
      <c r="F944" s="103">
        <v>1.4E-3</v>
      </c>
      <c r="G944" s="94"/>
      <c r="H944" s="94"/>
      <c r="I944" s="94"/>
      <c r="J944" s="94"/>
      <c r="K944" s="94"/>
    </row>
    <row r="945" spans="1:11" x14ac:dyDescent="0.2">
      <c r="A945" s="94"/>
      <c r="B945" s="189" t="str">
        <f t="shared" si="31"/>
        <v>Dic - 2021</v>
      </c>
      <c r="C945" s="103">
        <v>4.4999999999999997E-3</v>
      </c>
      <c r="D945" s="103">
        <v>3.0999999999999999E-3</v>
      </c>
      <c r="E945" s="103">
        <v>1.2999999999999999E-3</v>
      </c>
      <c r="F945" s="103">
        <v>1.5E-3</v>
      </c>
      <c r="G945" s="94"/>
      <c r="H945" s="94"/>
      <c r="I945" s="94"/>
      <c r="J945" s="94"/>
      <c r="K945" s="94"/>
    </row>
    <row r="946" spans="1:11" x14ac:dyDescent="0.2">
      <c r="A946" s="94"/>
      <c r="B946" s="189" t="str">
        <f t="shared" si="31"/>
        <v>Ene - 2022</v>
      </c>
      <c r="C946" s="103">
        <v>4.7000000000000002E-3</v>
      </c>
      <c r="D946" s="103">
        <v>3.3E-3</v>
      </c>
      <c r="E946" s="103">
        <v>2.7000000000000001E-3</v>
      </c>
      <c r="F946" s="103">
        <v>1.4E-3</v>
      </c>
      <c r="G946" s="94"/>
      <c r="H946" s="94"/>
      <c r="I946" s="94"/>
      <c r="J946" s="94"/>
      <c r="K946" s="94"/>
    </row>
    <row r="947" spans="1:11" x14ac:dyDescent="0.2">
      <c r="A947" s="94"/>
      <c r="B947" s="189" t="str">
        <f t="shared" si="31"/>
        <v>Feb - 2022</v>
      </c>
      <c r="C947" s="103">
        <v>4.4999999999999997E-3</v>
      </c>
      <c r="D947" s="103">
        <v>3.2000000000000002E-3</v>
      </c>
      <c r="E947" s="103">
        <v>1.1999999999999999E-3</v>
      </c>
      <c r="F947" s="103">
        <v>1.6000000000000001E-3</v>
      </c>
      <c r="G947" s="94"/>
      <c r="H947" s="94"/>
      <c r="I947" s="94"/>
      <c r="J947" s="94"/>
      <c r="K947" s="94"/>
    </row>
    <row r="948" spans="1:11" x14ac:dyDescent="0.2">
      <c r="A948" s="94"/>
      <c r="B948" s="189" t="str">
        <f t="shared" si="31"/>
        <v>Mar - 2022</v>
      </c>
      <c r="C948" s="103">
        <v>4.4000000000000003E-3</v>
      </c>
      <c r="D948" s="103">
        <v>3.0999999999999999E-3</v>
      </c>
      <c r="E948" s="103">
        <v>1.1000000000000001E-3</v>
      </c>
      <c r="F948" s="103">
        <v>1.6000000000000001E-3</v>
      </c>
      <c r="G948" s="94"/>
      <c r="H948" s="94"/>
      <c r="I948" s="94"/>
      <c r="J948" s="94"/>
      <c r="K948" s="94"/>
    </row>
    <row r="949" spans="1:11" x14ac:dyDescent="0.2">
      <c r="A949" s="94"/>
      <c r="B949" s="189" t="str">
        <f t="shared" si="31"/>
        <v>Abr - 2022</v>
      </c>
      <c r="C949" s="103">
        <v>8.3000000000000001E-3</v>
      </c>
      <c r="D949" s="103">
        <v>3.0999999999999999E-3</v>
      </c>
      <c r="E949" s="103">
        <v>6.7999999999999996E-3</v>
      </c>
      <c r="F949" s="103">
        <v>1.5E-3</v>
      </c>
      <c r="G949" s="94"/>
      <c r="H949" s="94"/>
      <c r="I949" s="94"/>
      <c r="J949" s="94"/>
      <c r="K949" s="94"/>
    </row>
    <row r="950" spans="1:11" x14ac:dyDescent="0.2">
      <c r="A950" s="94"/>
      <c r="B950" s="189" t="str">
        <f t="shared" si="31"/>
        <v>May - 2022</v>
      </c>
      <c r="C950" s="103">
        <v>4.1999999999999997E-3</v>
      </c>
      <c r="D950" s="103">
        <v>3.0000000000000001E-3</v>
      </c>
      <c r="E950" s="103">
        <v>1E-3</v>
      </c>
      <c r="F950" s="103">
        <v>1.5E-3</v>
      </c>
      <c r="G950" s="94"/>
      <c r="H950" s="94"/>
      <c r="I950" s="94"/>
      <c r="J950" s="94"/>
      <c r="K950" s="94"/>
    </row>
    <row r="951" spans="1:11" x14ac:dyDescent="0.2">
      <c r="A951" s="94"/>
      <c r="B951" s="189" t="str">
        <f t="shared" si="31"/>
        <v>Jun - 2022</v>
      </c>
      <c r="C951" s="103">
        <v>4.4999999999999997E-3</v>
      </c>
      <c r="D951" s="103">
        <v>3.3E-3</v>
      </c>
      <c r="E951" s="103">
        <v>1E-3</v>
      </c>
      <c r="F951" s="103">
        <v>1.6999999999999999E-3</v>
      </c>
      <c r="G951" s="94"/>
      <c r="H951" s="94"/>
      <c r="I951" s="94"/>
      <c r="J951" s="94"/>
      <c r="K951" s="94"/>
    </row>
    <row r="952" spans="1:11" x14ac:dyDescent="0.2">
      <c r="A952" s="94"/>
      <c r="B952" s="189" t="str">
        <f t="shared" si="31"/>
        <v>Jul - 2022</v>
      </c>
      <c r="C952" s="103">
        <v>4.7000000000000002E-3</v>
      </c>
      <c r="D952" s="103">
        <v>3.3999999999999998E-3</v>
      </c>
      <c r="E952" s="103">
        <v>1.1000000000000001E-3</v>
      </c>
      <c r="F952" s="103">
        <v>1.8E-3</v>
      </c>
      <c r="G952" s="94"/>
      <c r="H952" s="94"/>
      <c r="I952" s="94"/>
      <c r="J952" s="94"/>
      <c r="K952" s="94"/>
    </row>
    <row r="953" spans="1:11" x14ac:dyDescent="0.2">
      <c r="A953" s="94"/>
      <c r="B953" s="189" t="str">
        <f t="shared" si="31"/>
        <v>Ago - 2022</v>
      </c>
      <c r="C953" s="103">
        <v>4.4999999999999997E-3</v>
      </c>
      <c r="D953" s="103">
        <v>3.2000000000000002E-3</v>
      </c>
      <c r="E953" s="103">
        <v>1E-3</v>
      </c>
      <c r="F953" s="103">
        <v>1.8E-3</v>
      </c>
      <c r="G953" s="94"/>
      <c r="H953" s="94"/>
      <c r="I953" s="94"/>
      <c r="J953" s="94"/>
      <c r="K953" s="94"/>
    </row>
    <row r="954" spans="1:11" x14ac:dyDescent="0.2">
      <c r="A954" s="94"/>
      <c r="B954" s="189" t="str">
        <f t="shared" si="31"/>
        <v>Sep - 2022</v>
      </c>
      <c r="C954" s="103">
        <v>4.7999999999999996E-3</v>
      </c>
      <c r="D954" s="103">
        <v>3.5000000000000001E-3</v>
      </c>
      <c r="E954" s="103">
        <v>1.1000000000000001E-3</v>
      </c>
      <c r="F954" s="103">
        <v>1.9E-3</v>
      </c>
      <c r="G954" s="94"/>
      <c r="H954" s="94"/>
      <c r="I954" s="94"/>
      <c r="J954" s="94"/>
      <c r="K954" s="94"/>
    </row>
    <row r="955" spans="1:11" x14ac:dyDescent="0.2">
      <c r="A955" s="94"/>
      <c r="B955" s="189" t="str">
        <f t="shared" si="31"/>
        <v>Oct - 2022</v>
      </c>
      <c r="C955" s="103">
        <v>4.7000000000000002E-3</v>
      </c>
      <c r="D955" s="103">
        <v>3.3E-3</v>
      </c>
      <c r="E955" s="103">
        <v>1E-3</v>
      </c>
      <c r="F955" s="103">
        <v>2E-3</v>
      </c>
      <c r="G955" s="94"/>
      <c r="H955" s="94"/>
      <c r="I955" s="94"/>
      <c r="J955" s="94"/>
      <c r="K955" s="94"/>
    </row>
    <row r="956" spans="1:11" x14ac:dyDescent="0.2">
      <c r="A956" s="94"/>
      <c r="B956" s="189" t="str">
        <f t="shared" si="31"/>
        <v>Nov - 2022</v>
      </c>
      <c r="C956" s="103">
        <v>4.7000000000000002E-3</v>
      </c>
      <c r="D956" s="103">
        <v>3.3E-3</v>
      </c>
      <c r="E956" s="103">
        <v>1E-3</v>
      </c>
      <c r="F956" s="103">
        <v>2E-3</v>
      </c>
      <c r="G956" s="94"/>
      <c r="H956" s="94"/>
      <c r="I956" s="94"/>
      <c r="J956" s="94"/>
      <c r="K956" s="94"/>
    </row>
    <row r="957" spans="1:11" x14ac:dyDescent="0.2">
      <c r="A957" s="94"/>
      <c r="B957" s="99"/>
      <c r="C957" s="104"/>
      <c r="D957" s="104"/>
      <c r="E957" s="104"/>
      <c r="F957" s="104"/>
      <c r="G957" s="94"/>
      <c r="H957" s="94"/>
      <c r="I957" s="94"/>
      <c r="J957" s="94"/>
      <c r="K957" s="94"/>
    </row>
    <row r="958" spans="1:11" x14ac:dyDescent="0.2">
      <c r="A958" s="94"/>
      <c r="B958" s="104" t="s">
        <v>192</v>
      </c>
      <c r="C958" s="94"/>
      <c r="D958" s="104"/>
      <c r="E958" s="104"/>
      <c r="F958" s="104"/>
      <c r="G958" s="94"/>
      <c r="H958" s="94"/>
      <c r="I958" s="94"/>
      <c r="J958" s="94"/>
      <c r="K958" s="94"/>
    </row>
    <row r="959" spans="1:11" x14ac:dyDescent="0.2">
      <c r="A959" s="94"/>
      <c r="B959" s="99"/>
      <c r="C959" s="104"/>
      <c r="D959" s="104"/>
      <c r="E959" s="104"/>
      <c r="F959" s="104"/>
      <c r="G959" s="94"/>
      <c r="H959" s="94"/>
      <c r="I959" s="94"/>
      <c r="J959" s="94"/>
      <c r="K959" s="94"/>
    </row>
    <row r="960" spans="1:11" x14ac:dyDescent="0.2">
      <c r="A960" s="94"/>
      <c r="B960" s="98" t="str">
        <f>B942</f>
        <v>Mes-Año</v>
      </c>
      <c r="C960" s="98" t="str">
        <f>C942</f>
        <v>Total</v>
      </c>
      <c r="D960" s="98" t="str">
        <f>D942</f>
        <v>Pagos Fijos</v>
      </c>
      <c r="E960" s="98" t="str">
        <f>E942</f>
        <v>Sin límite establecido</v>
      </c>
      <c r="F960" s="98" t="str">
        <f>F942</f>
        <v>Revolvente</v>
      </c>
      <c r="G960" s="94"/>
      <c r="H960" s="94"/>
      <c r="I960" s="94"/>
      <c r="J960" s="94"/>
      <c r="K960" s="94"/>
    </row>
    <row r="961" spans="1:11" x14ac:dyDescent="0.2">
      <c r="A961" s="94"/>
      <c r="B961" s="100"/>
      <c r="C961" s="103"/>
      <c r="D961" s="103"/>
      <c r="E961" s="103"/>
      <c r="F961" s="103"/>
      <c r="G961" s="94"/>
      <c r="H961" s="94"/>
      <c r="I961" s="94"/>
      <c r="J961" s="94"/>
      <c r="K961" s="94"/>
    </row>
    <row r="962" spans="1:11" x14ac:dyDescent="0.2">
      <c r="A962" s="94"/>
      <c r="B962" s="189" t="str">
        <f t="shared" ref="B962:B974" si="32">B944</f>
        <v>Nov - 2021</v>
      </c>
      <c r="C962" s="103">
        <v>0.26860000000000001</v>
      </c>
      <c r="D962" s="103">
        <v>0.159</v>
      </c>
      <c r="E962" s="103">
        <v>8.1600000000000006E-2</v>
      </c>
      <c r="F962" s="103">
        <v>9.7699999999999995E-2</v>
      </c>
      <c r="G962" s="94"/>
      <c r="H962" s="94"/>
      <c r="I962" s="94"/>
      <c r="J962" s="94"/>
      <c r="K962" s="94"/>
    </row>
    <row r="963" spans="1:11" x14ac:dyDescent="0.2">
      <c r="A963" s="94"/>
      <c r="B963" s="189" t="str">
        <f t="shared" si="32"/>
        <v>Dic - 2021</v>
      </c>
      <c r="C963" s="103">
        <v>0.26300000000000001</v>
      </c>
      <c r="D963" s="103">
        <v>0.15240000000000001</v>
      </c>
      <c r="E963" s="103">
        <v>8.09E-2</v>
      </c>
      <c r="F963" s="103">
        <v>9.5399999999999999E-2</v>
      </c>
      <c r="G963" s="94"/>
      <c r="H963" s="94"/>
      <c r="I963" s="94"/>
      <c r="J963" s="94"/>
      <c r="K963" s="94"/>
    </row>
    <row r="964" spans="1:11" x14ac:dyDescent="0.2">
      <c r="A964" s="94"/>
      <c r="B964" s="189" t="str">
        <f t="shared" si="32"/>
        <v>Ene - 2022</v>
      </c>
      <c r="C964" s="103">
        <v>0.25569999999999998</v>
      </c>
      <c r="D964" s="103">
        <v>0.1489</v>
      </c>
      <c r="E964" s="103">
        <v>7.7299999999999994E-2</v>
      </c>
      <c r="F964" s="103">
        <v>9.1399999999999995E-2</v>
      </c>
      <c r="G964" s="94"/>
      <c r="H964" s="94"/>
      <c r="I964" s="94"/>
      <c r="J964" s="94"/>
      <c r="K964" s="94"/>
    </row>
    <row r="965" spans="1:11" x14ac:dyDescent="0.2">
      <c r="A965" s="94"/>
      <c r="B965" s="189" t="str">
        <f t="shared" si="32"/>
        <v>Feb - 2022</v>
      </c>
      <c r="C965" s="103">
        <v>0.25269999999999998</v>
      </c>
      <c r="D965" s="103">
        <v>0.14749999999999999</v>
      </c>
      <c r="E965" s="103">
        <v>7.7100000000000002E-2</v>
      </c>
      <c r="F965" s="103">
        <v>8.9499999999999996E-2</v>
      </c>
      <c r="G965" s="94"/>
      <c r="H965" s="94"/>
      <c r="I965" s="94"/>
      <c r="J965" s="94"/>
      <c r="K965" s="94"/>
    </row>
    <row r="966" spans="1:11" x14ac:dyDescent="0.2">
      <c r="A966" s="94"/>
      <c r="B966" s="189" t="str">
        <f t="shared" si="32"/>
        <v>Mar - 2022</v>
      </c>
      <c r="C966" s="103">
        <v>0.25009999999999999</v>
      </c>
      <c r="D966" s="103">
        <v>0.14630000000000001</v>
      </c>
      <c r="E966" s="103">
        <v>7.6300000000000007E-2</v>
      </c>
      <c r="F966" s="103">
        <v>8.8499999999999995E-2</v>
      </c>
      <c r="G966" s="94"/>
      <c r="H966" s="94"/>
      <c r="I966" s="94"/>
      <c r="J966" s="94"/>
      <c r="K966" s="94"/>
    </row>
    <row r="967" spans="1:11" x14ac:dyDescent="0.2">
      <c r="A967" s="94"/>
      <c r="B967" s="189" t="str">
        <f t="shared" si="32"/>
        <v>Abr - 2022</v>
      </c>
      <c r="C967" s="103">
        <v>0.25019999999999998</v>
      </c>
      <c r="D967" s="103">
        <v>0.14799999999999999</v>
      </c>
      <c r="E967" s="103">
        <v>7.4700000000000003E-2</v>
      </c>
      <c r="F967" s="103">
        <v>8.9200000000000002E-2</v>
      </c>
      <c r="G967" s="94"/>
      <c r="H967" s="94"/>
      <c r="I967" s="94"/>
      <c r="J967" s="94"/>
      <c r="K967" s="94"/>
    </row>
    <row r="968" spans="1:11" x14ac:dyDescent="0.2">
      <c r="A968" s="94"/>
      <c r="B968" s="189" t="str">
        <f t="shared" si="32"/>
        <v>May - 2022</v>
      </c>
      <c r="C968" s="103">
        <v>0.25409999999999999</v>
      </c>
      <c r="D968" s="103">
        <v>0.14849999999999999</v>
      </c>
      <c r="E968" s="103">
        <v>8.0500000000000002E-2</v>
      </c>
      <c r="F968" s="103">
        <v>8.8999999999999996E-2</v>
      </c>
      <c r="G968" s="94"/>
      <c r="H968" s="94"/>
      <c r="I968" s="94"/>
      <c r="J968" s="94"/>
      <c r="K968" s="94"/>
    </row>
    <row r="969" spans="1:11" x14ac:dyDescent="0.2">
      <c r="A969" s="94"/>
      <c r="B969" s="189" t="str">
        <f t="shared" si="32"/>
        <v>Jun - 2022</v>
      </c>
      <c r="C969" s="103">
        <v>0.25509999999999999</v>
      </c>
      <c r="D969" s="103">
        <v>0.14990000000000001</v>
      </c>
      <c r="E969" s="103">
        <v>7.9399999999999998E-2</v>
      </c>
      <c r="F969" s="103">
        <v>8.9499999999999996E-2</v>
      </c>
      <c r="G969" s="94"/>
      <c r="H969" s="94"/>
      <c r="I969" s="94"/>
      <c r="J969" s="94"/>
      <c r="K969" s="94"/>
    </row>
    <row r="970" spans="1:11" x14ac:dyDescent="0.2">
      <c r="A970" s="94"/>
      <c r="B970" s="189" t="str">
        <f t="shared" si="32"/>
        <v>Jul - 2022</v>
      </c>
      <c r="C970" s="103">
        <v>0.25269999999999998</v>
      </c>
      <c r="D970" s="103">
        <v>0.1492</v>
      </c>
      <c r="E970" s="103">
        <v>7.7299999999999994E-2</v>
      </c>
      <c r="F970" s="103">
        <v>8.7499999999999994E-2</v>
      </c>
      <c r="G970" s="94"/>
      <c r="H970" s="94"/>
      <c r="I970" s="94"/>
      <c r="J970" s="94"/>
      <c r="K970" s="94"/>
    </row>
    <row r="971" spans="1:11" x14ac:dyDescent="0.2">
      <c r="A971" s="94"/>
      <c r="B971" s="189" t="str">
        <f t="shared" si="32"/>
        <v>Ago - 2022</v>
      </c>
      <c r="C971" s="103">
        <v>0.25180000000000002</v>
      </c>
      <c r="D971" s="103">
        <v>0.15090000000000001</v>
      </c>
      <c r="E971" s="103">
        <v>7.3999999999999996E-2</v>
      </c>
      <c r="F971" s="103">
        <v>8.77E-2</v>
      </c>
      <c r="G971" s="94"/>
      <c r="H971" s="94"/>
      <c r="I971" s="94"/>
      <c r="J971" s="94"/>
      <c r="K971" s="94"/>
    </row>
    <row r="972" spans="1:11" x14ac:dyDescent="0.2">
      <c r="A972" s="94"/>
      <c r="B972" s="189" t="str">
        <f t="shared" si="32"/>
        <v>Sep - 2022</v>
      </c>
      <c r="C972" s="103">
        <v>0.25080000000000002</v>
      </c>
      <c r="D972" s="103">
        <v>0.1515</v>
      </c>
      <c r="E972" s="103">
        <v>7.3400000000000007E-2</v>
      </c>
      <c r="F972" s="103">
        <v>8.6099999999999996E-2</v>
      </c>
      <c r="G972" s="94"/>
      <c r="H972" s="94"/>
      <c r="I972" s="94"/>
      <c r="J972" s="94"/>
      <c r="K972" s="94"/>
    </row>
    <row r="973" spans="1:11" x14ac:dyDescent="0.2">
      <c r="A973" s="94"/>
      <c r="B973" s="189" t="str">
        <f t="shared" si="32"/>
        <v>Oct - 2022</v>
      </c>
      <c r="C973" s="103">
        <v>0.24940000000000001</v>
      </c>
      <c r="D973" s="103">
        <v>0.15179999999999999</v>
      </c>
      <c r="E973" s="103">
        <v>7.1999999999999995E-2</v>
      </c>
      <c r="F973" s="103">
        <v>8.5000000000000006E-2</v>
      </c>
      <c r="G973" s="94"/>
      <c r="H973" s="94"/>
      <c r="I973" s="94"/>
      <c r="J973" s="94"/>
      <c r="K973" s="94"/>
    </row>
    <row r="974" spans="1:11" x14ac:dyDescent="0.2">
      <c r="A974" s="94"/>
      <c r="B974" s="189" t="str">
        <f t="shared" si="32"/>
        <v>Nov - 2022</v>
      </c>
      <c r="C974" s="103">
        <v>0.25219999999999998</v>
      </c>
      <c r="D974" s="103">
        <v>0.15379999999999999</v>
      </c>
      <c r="E974" s="103">
        <v>7.1900000000000006E-2</v>
      </c>
      <c r="F974" s="103">
        <v>8.7300000000000003E-2</v>
      </c>
      <c r="G974" s="94"/>
      <c r="H974" s="94"/>
      <c r="I974" s="94"/>
      <c r="J974" s="94"/>
      <c r="K974" s="94"/>
    </row>
    <row r="975" spans="1:11" x14ac:dyDescent="0.2">
      <c r="A975" s="94"/>
      <c r="B975" s="99"/>
      <c r="C975" s="104"/>
      <c r="D975" s="104"/>
      <c r="E975" s="104"/>
      <c r="F975" s="104"/>
      <c r="G975" s="94"/>
      <c r="H975" s="94"/>
      <c r="I975" s="94"/>
      <c r="J975" s="94"/>
      <c r="K975" s="94"/>
    </row>
    <row r="976" spans="1:11" x14ac:dyDescent="0.2">
      <c r="A976" s="94"/>
      <c r="B976" s="105" t="s">
        <v>193</v>
      </c>
      <c r="C976" s="94"/>
      <c r="D976" s="104"/>
      <c r="E976" s="104"/>
      <c r="F976" s="104"/>
      <c r="G976" s="94"/>
      <c r="H976" s="94"/>
      <c r="I976" s="94"/>
      <c r="J976" s="94"/>
      <c r="K976" s="94"/>
    </row>
    <row r="977" spans="1:11" x14ac:dyDescent="0.2">
      <c r="A977" s="94"/>
      <c r="B977" s="99"/>
      <c r="C977" s="104"/>
      <c r="D977" s="104"/>
      <c r="E977" s="104"/>
      <c r="F977" s="104"/>
      <c r="G977" s="94"/>
      <c r="H977" s="94"/>
      <c r="I977" s="94"/>
      <c r="J977" s="94"/>
      <c r="K977" s="94"/>
    </row>
    <row r="978" spans="1:11" x14ac:dyDescent="0.2">
      <c r="A978" s="94"/>
      <c r="B978" s="98" t="str">
        <f>B960</f>
        <v>Mes-Año</v>
      </c>
      <c r="C978" s="98" t="str">
        <f>C960</f>
        <v>Total</v>
      </c>
      <c r="D978" s="98" t="str">
        <f>D960</f>
        <v>Pagos Fijos</v>
      </c>
      <c r="E978" s="98" t="str">
        <f>E960</f>
        <v>Sin límite establecido</v>
      </c>
      <c r="F978" s="98" t="str">
        <f>F960</f>
        <v>Revolvente</v>
      </c>
      <c r="G978" s="94"/>
      <c r="H978" s="94"/>
      <c r="I978" s="94"/>
      <c r="J978" s="94"/>
      <c r="K978" s="94"/>
    </row>
    <row r="979" spans="1:11" x14ac:dyDescent="0.2">
      <c r="A979" s="94"/>
      <c r="B979" s="100"/>
      <c r="C979" s="103"/>
      <c r="D979" s="103"/>
      <c r="E979" s="103"/>
      <c r="F979" s="103"/>
      <c r="G979" s="94"/>
      <c r="H979" s="94"/>
      <c r="I979" s="94"/>
      <c r="J979" s="94"/>
      <c r="K979" s="94"/>
    </row>
    <row r="980" spans="1:11" x14ac:dyDescent="0.2">
      <c r="A980" s="94"/>
      <c r="B980" s="189" t="str">
        <f t="shared" ref="B980:B992" si="33">B962</f>
        <v>Nov - 2021</v>
      </c>
      <c r="C980" s="103">
        <f t="shared" ref="C980:F992" si="34">1-C890-C908-C926-C944-C962</f>
        <v>0.69269999999999987</v>
      </c>
      <c r="D980" s="103">
        <f t="shared" si="34"/>
        <v>0.82069999999999999</v>
      </c>
      <c r="E980" s="103">
        <f t="shared" si="34"/>
        <v>0.89780000000000004</v>
      </c>
      <c r="F980" s="103">
        <f t="shared" si="34"/>
        <v>0.89470000000000005</v>
      </c>
      <c r="G980" s="94"/>
      <c r="H980" s="94"/>
      <c r="I980" s="94"/>
      <c r="J980" s="94"/>
      <c r="K980" s="94"/>
    </row>
    <row r="981" spans="1:11" x14ac:dyDescent="0.2">
      <c r="A981" s="94"/>
      <c r="B981" s="189" t="str">
        <f t="shared" si="33"/>
        <v>Dic - 2021</v>
      </c>
      <c r="C981" s="103">
        <f t="shared" si="34"/>
        <v>0.70599999999999996</v>
      </c>
      <c r="D981" s="103">
        <f t="shared" si="34"/>
        <v>0.82689999999999997</v>
      </c>
      <c r="E981" s="103">
        <f t="shared" si="34"/>
        <v>0.90750000000000008</v>
      </c>
      <c r="F981" s="103">
        <f t="shared" si="34"/>
        <v>0.89690000000000003</v>
      </c>
      <c r="G981" s="94"/>
      <c r="H981" s="94"/>
      <c r="I981" s="94"/>
      <c r="J981" s="94"/>
      <c r="K981" s="94"/>
    </row>
    <row r="982" spans="1:11" x14ac:dyDescent="0.2">
      <c r="A982" s="94"/>
      <c r="B982" s="189" t="str">
        <f t="shared" si="33"/>
        <v>Ene - 2022</v>
      </c>
      <c r="C982" s="103">
        <f t="shared" si="34"/>
        <v>0.71009999999999995</v>
      </c>
      <c r="D982" s="103">
        <f t="shared" si="34"/>
        <v>0.83030000000000004</v>
      </c>
      <c r="E982" s="103">
        <f t="shared" si="34"/>
        <v>0.90569999999999995</v>
      </c>
      <c r="F982" s="103">
        <f t="shared" si="34"/>
        <v>0.90110000000000001</v>
      </c>
      <c r="G982" s="94"/>
      <c r="H982" s="94"/>
      <c r="I982" s="94"/>
      <c r="J982" s="94"/>
      <c r="K982" s="94"/>
    </row>
    <row r="983" spans="1:11" x14ac:dyDescent="0.2">
      <c r="A983" s="94"/>
      <c r="B983" s="189" t="str">
        <f t="shared" si="33"/>
        <v>Feb - 2022</v>
      </c>
      <c r="C983" s="103">
        <f t="shared" si="34"/>
        <v>0.7137</v>
      </c>
      <c r="D983" s="103">
        <f t="shared" si="34"/>
        <v>0.83170000000000011</v>
      </c>
      <c r="E983" s="103">
        <f t="shared" si="34"/>
        <v>0.90759999999999996</v>
      </c>
      <c r="F983" s="103">
        <f t="shared" si="34"/>
        <v>0.90319999999999989</v>
      </c>
      <c r="G983" s="94"/>
      <c r="H983" s="94"/>
      <c r="I983" s="94"/>
      <c r="J983" s="94"/>
      <c r="K983" s="94"/>
    </row>
    <row r="984" spans="1:11" x14ac:dyDescent="0.2">
      <c r="A984" s="94"/>
      <c r="B984" s="189" t="str">
        <f t="shared" si="33"/>
        <v>Mar - 2022</v>
      </c>
      <c r="C984" s="103">
        <f t="shared" si="34"/>
        <v>0.71670000000000011</v>
      </c>
      <c r="D984" s="103">
        <f t="shared" si="34"/>
        <v>0.83379999999999999</v>
      </c>
      <c r="E984" s="103">
        <f t="shared" si="34"/>
        <v>0.90870000000000006</v>
      </c>
      <c r="F984" s="103">
        <f t="shared" si="34"/>
        <v>0.9040999999999999</v>
      </c>
      <c r="G984" s="94"/>
      <c r="H984" s="94"/>
      <c r="I984" s="94"/>
      <c r="J984" s="94"/>
      <c r="K984" s="94"/>
    </row>
    <row r="985" spans="1:11" x14ac:dyDescent="0.2">
      <c r="A985" s="94"/>
      <c r="B985" s="189" t="str">
        <f t="shared" si="33"/>
        <v>Abr - 2022</v>
      </c>
      <c r="C985" s="103">
        <f t="shared" si="34"/>
        <v>0.7168000000000001</v>
      </c>
      <c r="D985" s="103">
        <f t="shared" si="34"/>
        <v>0.83210000000000006</v>
      </c>
      <c r="E985" s="103">
        <f t="shared" si="34"/>
        <v>0.91039999999999999</v>
      </c>
      <c r="F985" s="103">
        <f t="shared" si="34"/>
        <v>0.90310000000000001</v>
      </c>
      <c r="G985" s="94"/>
      <c r="H985" s="94"/>
      <c r="I985" s="94"/>
      <c r="J985" s="94"/>
      <c r="K985" s="94"/>
    </row>
    <row r="986" spans="1:11" x14ac:dyDescent="0.2">
      <c r="A986" s="94"/>
      <c r="B986" s="189" t="str">
        <f t="shared" si="33"/>
        <v>May - 2022</v>
      </c>
      <c r="C986" s="103">
        <f t="shared" si="34"/>
        <v>0.71639999999999993</v>
      </c>
      <c r="D986" s="103">
        <f t="shared" si="34"/>
        <v>0.83150000000000002</v>
      </c>
      <c r="E986" s="103">
        <f t="shared" si="34"/>
        <v>0.9103</v>
      </c>
      <c r="F986" s="103">
        <f t="shared" si="34"/>
        <v>0.90290000000000015</v>
      </c>
      <c r="G986" s="94"/>
      <c r="H986" s="94"/>
      <c r="I986" s="94"/>
      <c r="J986" s="94"/>
      <c r="K986" s="94"/>
    </row>
    <row r="987" spans="1:11" x14ac:dyDescent="0.2">
      <c r="A987" s="94"/>
      <c r="B987" s="189" t="str">
        <f t="shared" si="33"/>
        <v>Jun - 2022</v>
      </c>
      <c r="C987" s="103">
        <f t="shared" si="34"/>
        <v>0.71479999999999999</v>
      </c>
      <c r="D987" s="103">
        <f t="shared" si="34"/>
        <v>0.82950000000000002</v>
      </c>
      <c r="E987" s="103">
        <f t="shared" si="34"/>
        <v>0.9113</v>
      </c>
      <c r="F987" s="103">
        <f t="shared" si="34"/>
        <v>0.90180000000000005</v>
      </c>
      <c r="G987" s="94"/>
      <c r="H987" s="94"/>
      <c r="I987" s="94"/>
      <c r="J987" s="94"/>
      <c r="K987" s="94"/>
    </row>
    <row r="988" spans="1:11" x14ac:dyDescent="0.2">
      <c r="A988" s="94"/>
      <c r="B988" s="189" t="str">
        <f t="shared" si="33"/>
        <v>Jul - 2022</v>
      </c>
      <c r="C988" s="103">
        <f t="shared" si="34"/>
        <v>0.71690000000000009</v>
      </c>
      <c r="D988" s="103">
        <f t="shared" si="34"/>
        <v>0.83010000000000006</v>
      </c>
      <c r="E988" s="103">
        <f t="shared" si="34"/>
        <v>0.91339999999999999</v>
      </c>
      <c r="F988" s="103">
        <f t="shared" si="34"/>
        <v>0.90349999999999997</v>
      </c>
      <c r="G988" s="94"/>
      <c r="H988" s="94"/>
      <c r="I988" s="94"/>
      <c r="J988" s="94"/>
      <c r="K988" s="94"/>
    </row>
    <row r="989" spans="1:11" x14ac:dyDescent="0.2">
      <c r="A989" s="94"/>
      <c r="B989" s="189" t="str">
        <f t="shared" si="33"/>
        <v>Ago - 2022</v>
      </c>
      <c r="C989" s="103">
        <f t="shared" si="34"/>
        <v>0.71830000000000005</v>
      </c>
      <c r="D989" s="103">
        <f t="shared" si="34"/>
        <v>0.82850000000000001</v>
      </c>
      <c r="E989" s="103">
        <f t="shared" si="34"/>
        <v>0.91720000000000013</v>
      </c>
      <c r="F989" s="103">
        <f t="shared" si="34"/>
        <v>0.90349999999999997</v>
      </c>
      <c r="G989" s="94"/>
      <c r="H989" s="94"/>
      <c r="I989" s="94"/>
      <c r="J989" s="94"/>
      <c r="K989" s="94"/>
    </row>
    <row r="990" spans="1:11" x14ac:dyDescent="0.2">
      <c r="A990" s="94"/>
      <c r="B990" s="189" t="str">
        <f t="shared" si="33"/>
        <v>Sep - 2022</v>
      </c>
      <c r="C990" s="103">
        <f t="shared" si="34"/>
        <v>0.71840000000000004</v>
      </c>
      <c r="D990" s="103">
        <f t="shared" si="34"/>
        <v>0.82750000000000012</v>
      </c>
      <c r="E990" s="103">
        <f t="shared" si="34"/>
        <v>0.91709999999999992</v>
      </c>
      <c r="F990" s="103">
        <f t="shared" si="34"/>
        <v>0.90439999999999998</v>
      </c>
      <c r="G990" s="94"/>
      <c r="H990" s="94"/>
      <c r="I990" s="94"/>
      <c r="J990" s="94"/>
      <c r="K990" s="94"/>
    </row>
    <row r="991" spans="1:11" x14ac:dyDescent="0.2">
      <c r="A991" s="94"/>
      <c r="B991" s="189" t="str">
        <f t="shared" si="33"/>
        <v>Oct - 2022</v>
      </c>
      <c r="C991" s="103">
        <f t="shared" si="34"/>
        <v>0.71970000000000001</v>
      </c>
      <c r="D991" s="103">
        <f t="shared" si="34"/>
        <v>0.82740000000000014</v>
      </c>
      <c r="E991" s="103">
        <f t="shared" si="34"/>
        <v>0.91810000000000003</v>
      </c>
      <c r="F991" s="103">
        <f t="shared" si="34"/>
        <v>0.90539999999999998</v>
      </c>
      <c r="G991" s="94"/>
      <c r="H991" s="94"/>
      <c r="I991" s="94"/>
      <c r="J991" s="94"/>
      <c r="K991" s="94"/>
    </row>
    <row r="992" spans="1:11" x14ac:dyDescent="0.2">
      <c r="A992" s="94"/>
      <c r="B992" s="189" t="str">
        <f t="shared" si="33"/>
        <v>Nov - 2022</v>
      </c>
      <c r="C992" s="103">
        <f t="shared" si="34"/>
        <v>0.71500000000000008</v>
      </c>
      <c r="D992" s="103">
        <f t="shared" si="34"/>
        <v>0.82420000000000004</v>
      </c>
      <c r="E992" s="103">
        <f t="shared" si="34"/>
        <v>0.91620000000000001</v>
      </c>
      <c r="F992" s="103">
        <f t="shared" si="34"/>
        <v>0.90279999999999994</v>
      </c>
      <c r="G992" s="94"/>
      <c r="H992" s="94"/>
      <c r="I992" s="94"/>
      <c r="J992" s="94"/>
      <c r="K992" s="94"/>
    </row>
    <row r="993" spans="1:11" x14ac:dyDescent="0.2">
      <c r="A993" s="94"/>
      <c r="B993" s="94"/>
      <c r="C993" s="94"/>
      <c r="D993" s="94"/>
      <c r="E993" s="94"/>
      <c r="F993" s="94"/>
      <c r="G993" s="94"/>
      <c r="H993" s="94"/>
      <c r="I993" s="94"/>
      <c r="J993" s="94"/>
      <c r="K993" s="94"/>
    </row>
    <row r="994" spans="1:11" x14ac:dyDescent="0.2">
      <c r="A994" s="94"/>
      <c r="B994" s="94"/>
      <c r="C994" s="94"/>
      <c r="D994" s="94"/>
      <c r="E994" s="94"/>
      <c r="F994" s="94"/>
      <c r="G994" s="94"/>
      <c r="H994" s="94"/>
      <c r="I994" s="94"/>
      <c r="J994" s="94"/>
      <c r="K994" s="94"/>
    </row>
    <row r="995" spans="1:11" x14ac:dyDescent="0.2">
      <c r="A995" s="94"/>
      <c r="B995" s="94"/>
      <c r="C995" s="94"/>
      <c r="D995" s="94"/>
      <c r="E995" s="94"/>
      <c r="F995" s="94"/>
      <c r="G995" s="94"/>
      <c r="H995" s="94"/>
      <c r="I995" s="94"/>
      <c r="J995" s="94"/>
      <c r="K995" s="94"/>
    </row>
    <row r="996" spans="1:11" x14ac:dyDescent="0.2">
      <c r="A996" s="94"/>
      <c r="B996" s="94"/>
      <c r="C996" s="94"/>
      <c r="D996" s="94"/>
      <c r="E996" s="94"/>
      <c r="F996" s="94"/>
      <c r="G996" s="94"/>
      <c r="H996" s="94"/>
      <c r="I996" s="94"/>
      <c r="J996" s="94"/>
      <c r="K996" s="94"/>
    </row>
    <row r="997" spans="1:11" x14ac:dyDescent="0.2">
      <c r="A997" s="94"/>
      <c r="B997" s="94"/>
      <c r="C997" s="94"/>
      <c r="D997" s="94"/>
      <c r="E997" s="94"/>
      <c r="F997" s="94"/>
      <c r="G997" s="94"/>
      <c r="H997" s="94"/>
      <c r="I997" s="94"/>
      <c r="J997" s="94"/>
      <c r="K997" s="94"/>
    </row>
    <row r="998" spans="1:11" x14ac:dyDescent="0.2">
      <c r="A998" s="94"/>
      <c r="B998" s="94"/>
      <c r="C998" s="94"/>
      <c r="D998" s="94"/>
      <c r="E998" s="94"/>
      <c r="F998" s="94"/>
      <c r="G998" s="94"/>
      <c r="H998" s="94"/>
      <c r="I998" s="94"/>
      <c r="J998" s="94"/>
      <c r="K998" s="94"/>
    </row>
    <row r="999" spans="1:11" x14ac:dyDescent="0.2">
      <c r="A999" s="94"/>
      <c r="B999" s="94"/>
      <c r="C999" s="94"/>
      <c r="D999" s="94"/>
      <c r="E999" s="94"/>
      <c r="F999" s="94"/>
      <c r="G999" s="94"/>
      <c r="H999" s="94"/>
      <c r="I999" s="94"/>
      <c r="J999" s="94"/>
      <c r="K999" s="94"/>
    </row>
    <row r="1000" spans="1:11" x14ac:dyDescent="0.2">
      <c r="A1000" s="94"/>
      <c r="B1000" s="94"/>
      <c r="C1000" s="94"/>
      <c r="D1000" s="94"/>
      <c r="E1000" s="94"/>
      <c r="F1000" s="94"/>
      <c r="G1000" s="94"/>
      <c r="H1000" s="94"/>
      <c r="I1000" s="94"/>
      <c r="J1000" s="94"/>
      <c r="K1000" s="94"/>
    </row>
    <row r="1001" spans="1:11" x14ac:dyDescent="0.2">
      <c r="A1001" s="94"/>
      <c r="B1001" s="94"/>
      <c r="C1001" s="94"/>
      <c r="D1001" s="94"/>
      <c r="E1001" s="94"/>
      <c r="F1001" s="94"/>
      <c r="G1001" s="94"/>
      <c r="H1001" s="94"/>
      <c r="I1001" s="94"/>
      <c r="J1001" s="94"/>
      <c r="K1001" s="94"/>
    </row>
    <row r="1002" spans="1:11" x14ac:dyDescent="0.2">
      <c r="A1002" s="94"/>
      <c r="B1002" s="94"/>
      <c r="C1002" s="94"/>
      <c r="D1002" s="94"/>
      <c r="E1002" s="94"/>
      <c r="F1002" s="94"/>
      <c r="G1002" s="94"/>
      <c r="H1002" s="94"/>
      <c r="I1002" s="94"/>
      <c r="J1002" s="94"/>
      <c r="K1002" s="94"/>
    </row>
    <row r="1003" spans="1:11" x14ac:dyDescent="0.2">
      <c r="A1003" s="94"/>
      <c r="B1003" s="94"/>
      <c r="C1003" s="94"/>
      <c r="D1003" s="94"/>
      <c r="E1003" s="94"/>
      <c r="F1003" s="94"/>
      <c r="G1003" s="94"/>
      <c r="H1003" s="94"/>
      <c r="I1003" s="94"/>
      <c r="J1003" s="94"/>
      <c r="K1003" s="94"/>
    </row>
    <row r="1004" spans="1:11" x14ac:dyDescent="0.2">
      <c r="A1004" s="94"/>
      <c r="B1004" s="94"/>
      <c r="C1004" s="94"/>
      <c r="D1004" s="94"/>
      <c r="E1004" s="94"/>
      <c r="F1004" s="94"/>
      <c r="G1004" s="94"/>
      <c r="H1004" s="94"/>
      <c r="I1004" s="94"/>
      <c r="J1004" s="94"/>
      <c r="K1004" s="94"/>
    </row>
    <row r="1005" spans="1:11" x14ac:dyDescent="0.2">
      <c r="A1005" s="94"/>
      <c r="B1005" s="94"/>
      <c r="C1005" s="94"/>
      <c r="D1005" s="94"/>
      <c r="E1005" s="94"/>
      <c r="F1005" s="94"/>
      <c r="G1005" s="94"/>
      <c r="H1005" s="94"/>
      <c r="I1005" s="94"/>
      <c r="J1005" s="94"/>
      <c r="K1005" s="94"/>
    </row>
    <row r="1006" spans="1:11" x14ac:dyDescent="0.2">
      <c r="A1006" s="94"/>
      <c r="B1006" s="94"/>
      <c r="C1006" s="94"/>
      <c r="D1006" s="94"/>
      <c r="E1006" s="94"/>
      <c r="F1006" s="94"/>
      <c r="G1006" s="94"/>
      <c r="H1006" s="94"/>
      <c r="I1006" s="94"/>
      <c r="J1006" s="94"/>
      <c r="K1006" s="94"/>
    </row>
    <row r="1007" spans="1:11" x14ac:dyDescent="0.2">
      <c r="A1007" s="94"/>
      <c r="B1007" s="94"/>
      <c r="C1007" s="94"/>
      <c r="D1007" s="94"/>
      <c r="E1007" s="94"/>
      <c r="F1007" s="94"/>
      <c r="G1007" s="94"/>
      <c r="H1007" s="94"/>
      <c r="I1007" s="94"/>
      <c r="J1007" s="94"/>
      <c r="K1007" s="94"/>
    </row>
    <row r="1008" spans="1:11" x14ac:dyDescent="0.2">
      <c r="A1008" s="94"/>
      <c r="B1008" s="94"/>
      <c r="C1008" s="94"/>
      <c r="D1008" s="94"/>
      <c r="E1008" s="94"/>
      <c r="F1008" s="94"/>
      <c r="G1008" s="94"/>
      <c r="H1008" s="94"/>
      <c r="I1008" s="94"/>
      <c r="J1008" s="94"/>
      <c r="K1008" s="94"/>
    </row>
    <row r="1009" spans="1:11" x14ac:dyDescent="0.2">
      <c r="A1009" s="94"/>
      <c r="B1009" s="94"/>
      <c r="C1009" s="94"/>
      <c r="D1009" s="94"/>
      <c r="E1009" s="94"/>
      <c r="F1009" s="94"/>
      <c r="G1009" s="94"/>
      <c r="H1009" s="94"/>
      <c r="I1009" s="94"/>
      <c r="J1009" s="94"/>
      <c r="K1009" s="94"/>
    </row>
    <row r="1010" spans="1:11" x14ac:dyDescent="0.2">
      <c r="A1010" s="94"/>
      <c r="B1010" s="94"/>
      <c r="C1010" s="94"/>
      <c r="D1010" s="94"/>
      <c r="E1010" s="94"/>
      <c r="F1010" s="94"/>
      <c r="G1010" s="94"/>
      <c r="H1010" s="94"/>
      <c r="I1010" s="94"/>
      <c r="J1010" s="94"/>
      <c r="K1010" s="94"/>
    </row>
    <row r="1011" spans="1:11" x14ac:dyDescent="0.2">
      <c r="A1011" s="94"/>
      <c r="B1011" s="94"/>
      <c r="C1011" s="94"/>
      <c r="D1011" s="94"/>
      <c r="E1011" s="94"/>
      <c r="F1011" s="94"/>
      <c r="G1011" s="94"/>
      <c r="H1011" s="94"/>
      <c r="I1011" s="94"/>
      <c r="J1011" s="94"/>
      <c r="K1011" s="94"/>
    </row>
    <row r="1012" spans="1:11" x14ac:dyDescent="0.2">
      <c r="A1012" s="94"/>
      <c r="B1012" s="94"/>
      <c r="C1012" s="94"/>
      <c r="D1012" s="94"/>
      <c r="E1012" s="94"/>
      <c r="F1012" s="94"/>
      <c r="G1012" s="94"/>
      <c r="H1012" s="94"/>
      <c r="I1012" s="94"/>
      <c r="J1012" s="94"/>
      <c r="K1012" s="94"/>
    </row>
    <row r="1013" spans="1:11" x14ac:dyDescent="0.2">
      <c r="A1013" s="94"/>
      <c r="B1013" s="94"/>
      <c r="C1013" s="94"/>
      <c r="D1013" s="94"/>
      <c r="E1013" s="94"/>
      <c r="F1013" s="94"/>
      <c r="G1013" s="94"/>
      <c r="H1013" s="94"/>
      <c r="I1013" s="94"/>
      <c r="J1013" s="94"/>
      <c r="K1013" s="94"/>
    </row>
    <row r="1014" spans="1:11" x14ac:dyDescent="0.2">
      <c r="A1014" s="94"/>
      <c r="B1014" s="94"/>
      <c r="C1014" s="94"/>
      <c r="D1014" s="94"/>
      <c r="E1014" s="94"/>
      <c r="F1014" s="94"/>
      <c r="G1014" s="94"/>
      <c r="H1014" s="94"/>
      <c r="I1014" s="94"/>
      <c r="J1014" s="94"/>
      <c r="K1014" s="94"/>
    </row>
    <row r="1015" spans="1:11" x14ac:dyDescent="0.2">
      <c r="A1015" s="94"/>
      <c r="B1015" s="94"/>
      <c r="C1015" s="94"/>
      <c r="D1015" s="94"/>
      <c r="E1015" s="94"/>
      <c r="F1015" s="94"/>
      <c r="G1015" s="94"/>
      <c r="H1015" s="94"/>
      <c r="I1015" s="94"/>
      <c r="J1015" s="94"/>
      <c r="K1015" s="94"/>
    </row>
    <row r="1016" spans="1:11" x14ac:dyDescent="0.2">
      <c r="A1016" s="94"/>
      <c r="B1016" s="94"/>
      <c r="C1016" s="94"/>
      <c r="D1016" s="94"/>
      <c r="E1016" s="94"/>
      <c r="F1016" s="94"/>
      <c r="G1016" s="94"/>
      <c r="H1016" s="94"/>
      <c r="I1016" s="94"/>
      <c r="J1016" s="94"/>
      <c r="K1016" s="94"/>
    </row>
    <row r="1017" spans="1:11" x14ac:dyDescent="0.2">
      <c r="A1017" s="94"/>
      <c r="B1017" s="94"/>
      <c r="C1017" s="94"/>
      <c r="D1017" s="94"/>
      <c r="E1017" s="94"/>
      <c r="F1017" s="94"/>
      <c r="G1017" s="94"/>
      <c r="H1017" s="94"/>
      <c r="I1017" s="94"/>
      <c r="J1017" s="94"/>
      <c r="K1017" s="94"/>
    </row>
    <row r="1018" spans="1:11" x14ac:dyDescent="0.2">
      <c r="A1018" s="94"/>
      <c r="B1018" s="94"/>
      <c r="C1018" s="94"/>
      <c r="D1018" s="94"/>
      <c r="E1018" s="94"/>
      <c r="F1018" s="94"/>
      <c r="G1018" s="94"/>
      <c r="H1018" s="94"/>
      <c r="I1018" s="94"/>
      <c r="J1018" s="94"/>
      <c r="K1018" s="94"/>
    </row>
    <row r="1019" spans="1:11" x14ac:dyDescent="0.2">
      <c r="A1019" s="94"/>
      <c r="B1019" s="94"/>
      <c r="C1019" s="94"/>
      <c r="D1019" s="94"/>
      <c r="E1019" s="94"/>
      <c r="F1019" s="94"/>
      <c r="G1019" s="94"/>
      <c r="H1019" s="94"/>
      <c r="I1019" s="94"/>
      <c r="J1019" s="94"/>
      <c r="K1019" s="94"/>
    </row>
    <row r="1020" spans="1:11" x14ac:dyDescent="0.2">
      <c r="A1020" s="94"/>
      <c r="B1020" s="94"/>
      <c r="C1020" s="94"/>
      <c r="D1020" s="94"/>
      <c r="E1020" s="94"/>
      <c r="F1020" s="94"/>
      <c r="G1020" s="94"/>
      <c r="H1020" s="94"/>
      <c r="I1020" s="94"/>
      <c r="J1020" s="94"/>
      <c r="K1020" s="94"/>
    </row>
    <row r="1021" spans="1:11" x14ac:dyDescent="0.2">
      <c r="A1021" s="94"/>
      <c r="B1021" s="94"/>
      <c r="C1021" s="94"/>
      <c r="D1021" s="94"/>
      <c r="E1021" s="94"/>
      <c r="F1021" s="94"/>
      <c r="G1021" s="94"/>
      <c r="H1021" s="94"/>
      <c r="I1021" s="94"/>
      <c r="J1021" s="94"/>
      <c r="K1021" s="94"/>
    </row>
    <row r="1022" spans="1:11" x14ac:dyDescent="0.2">
      <c r="A1022" s="94"/>
      <c r="B1022" s="94"/>
      <c r="C1022" s="94"/>
      <c r="D1022" s="94"/>
      <c r="E1022" s="94"/>
      <c r="F1022" s="94"/>
      <c r="G1022" s="94"/>
      <c r="H1022" s="94"/>
      <c r="I1022" s="94"/>
      <c r="J1022" s="94"/>
      <c r="K1022" s="94"/>
    </row>
  </sheetData>
  <sheetProtection formatCells="0" formatColumns="0" formatRows="0"/>
  <mergeCells count="226">
    <mergeCell ref="A570:B570"/>
    <mergeCell ref="A561:B561"/>
    <mergeCell ref="A562:B562"/>
    <mergeCell ref="A563:B563"/>
    <mergeCell ref="A564:B564"/>
    <mergeCell ref="A567:B567"/>
    <mergeCell ref="A568:B568"/>
    <mergeCell ref="A552:B552"/>
    <mergeCell ref="A555:B555"/>
    <mergeCell ref="A556:B556"/>
    <mergeCell ref="A557:B557"/>
    <mergeCell ref="A558:B558"/>
    <mergeCell ref="A569:B569"/>
    <mergeCell ref="A543:B543"/>
    <mergeCell ref="A544:B544"/>
    <mergeCell ref="A545:B545"/>
    <mergeCell ref="A549:B549"/>
    <mergeCell ref="A550:B550"/>
    <mergeCell ref="A551:B551"/>
    <mergeCell ref="A537:B537"/>
    <mergeCell ref="A538:B538"/>
    <mergeCell ref="A539:B539"/>
    <mergeCell ref="A540:B540"/>
    <mergeCell ref="A541:B541"/>
    <mergeCell ref="A542:B542"/>
    <mergeCell ref="A531:B531"/>
    <mergeCell ref="A532:B532"/>
    <mergeCell ref="A533:B533"/>
    <mergeCell ref="A534:B534"/>
    <mergeCell ref="A535:B535"/>
    <mergeCell ref="A536:B536"/>
    <mergeCell ref="A525:B525"/>
    <mergeCell ref="A526:B526"/>
    <mergeCell ref="A527:B527"/>
    <mergeCell ref="A528:B528"/>
    <mergeCell ref="A529:B529"/>
    <mergeCell ref="A530:B530"/>
    <mergeCell ref="A519:B519"/>
    <mergeCell ref="A520:B520"/>
    <mergeCell ref="A521:B521"/>
    <mergeCell ref="A522:B522"/>
    <mergeCell ref="A523:B523"/>
    <mergeCell ref="A524:B524"/>
    <mergeCell ref="A513:B513"/>
    <mergeCell ref="A514:B514"/>
    <mergeCell ref="A515:B515"/>
    <mergeCell ref="A516:B516"/>
    <mergeCell ref="A517:B517"/>
    <mergeCell ref="A518:B518"/>
    <mergeCell ref="A507:B507"/>
    <mergeCell ref="A508:B508"/>
    <mergeCell ref="A509:B509"/>
    <mergeCell ref="A510:B510"/>
    <mergeCell ref="A511:B511"/>
    <mergeCell ref="A512:B512"/>
    <mergeCell ref="A48:B48"/>
    <mergeCell ref="A437:B437"/>
    <mergeCell ref="A438:B438"/>
    <mergeCell ref="A439:B439"/>
    <mergeCell ref="A440:B440"/>
    <mergeCell ref="A441:B441"/>
    <mergeCell ref="A431:B431"/>
    <mergeCell ref="A432:B432"/>
    <mergeCell ref="A435:B435"/>
    <mergeCell ref="A436:B436"/>
    <mergeCell ref="A642:C642"/>
    <mergeCell ref="A643:C643"/>
    <mergeCell ref="A641:C641"/>
    <mergeCell ref="A634:C634"/>
    <mergeCell ref="A635:C635"/>
    <mergeCell ref="A624:C624"/>
    <mergeCell ref="A640:C640"/>
    <mergeCell ref="A626:C626"/>
    <mergeCell ref="A627:C627"/>
    <mergeCell ref="A628:C628"/>
    <mergeCell ref="A466:B466"/>
    <mergeCell ref="A486:B486"/>
    <mergeCell ref="A636:C636"/>
    <mergeCell ref="A637:C637"/>
    <mergeCell ref="A638:C638"/>
    <mergeCell ref="A639:C639"/>
    <mergeCell ref="A630:C630"/>
    <mergeCell ref="A631:C631"/>
    <mergeCell ref="A632:C632"/>
    <mergeCell ref="A633:C633"/>
    <mergeCell ref="A629:C629"/>
    <mergeCell ref="A616:C616"/>
    <mergeCell ref="A617:C617"/>
    <mergeCell ref="A620:C620"/>
    <mergeCell ref="A621:C621"/>
    <mergeCell ref="A622:C622"/>
    <mergeCell ref="A605:C605"/>
    <mergeCell ref="A612:C612"/>
    <mergeCell ref="A613:C613"/>
    <mergeCell ref="A614:C614"/>
    <mergeCell ref="A608:C608"/>
    <mergeCell ref="A625:C625"/>
    <mergeCell ref="A602:C602"/>
    <mergeCell ref="A603:C603"/>
    <mergeCell ref="A604:C604"/>
    <mergeCell ref="A607:C607"/>
    <mergeCell ref="A610:C610"/>
    <mergeCell ref="A623:C623"/>
    <mergeCell ref="A619:C619"/>
    <mergeCell ref="A618:C618"/>
    <mergeCell ref="A615:C615"/>
    <mergeCell ref="A606:C606"/>
    <mergeCell ref="F300:H300"/>
    <mergeCell ref="F341:H341"/>
    <mergeCell ref="A258:C258"/>
    <mergeCell ref="A595:C595"/>
    <mergeCell ref="A589:C589"/>
    <mergeCell ref="A590:C590"/>
    <mergeCell ref="A591:C591"/>
    <mergeCell ref="F587:H587"/>
    <mergeCell ref="A433:B433"/>
    <mergeCell ref="A434:B434"/>
    <mergeCell ref="A188:C188"/>
    <mergeCell ref="A427:B427"/>
    <mergeCell ref="A428:B428"/>
    <mergeCell ref="A429:B429"/>
    <mergeCell ref="A430:B430"/>
    <mergeCell ref="A259:C259"/>
    <mergeCell ref="A196:C196"/>
    <mergeCell ref="A191:C191"/>
    <mergeCell ref="A192:C192"/>
    <mergeCell ref="A193:C193"/>
    <mergeCell ref="E13:F13"/>
    <mergeCell ref="A186:C186"/>
    <mergeCell ref="A181:C181"/>
    <mergeCell ref="A183:C183"/>
    <mergeCell ref="A184:C184"/>
    <mergeCell ref="A178:C178"/>
    <mergeCell ref="A179:C179"/>
    <mergeCell ref="F94:G94"/>
    <mergeCell ref="A180:C180"/>
    <mergeCell ref="A37:B37"/>
    <mergeCell ref="A38:B39"/>
    <mergeCell ref="A185:C185"/>
    <mergeCell ref="A195:C195"/>
    <mergeCell ref="A187:C187"/>
    <mergeCell ref="A182:C182"/>
    <mergeCell ref="A189:C189"/>
    <mergeCell ref="A194:C194"/>
    <mergeCell ref="A176:C176"/>
    <mergeCell ref="A177:C177"/>
    <mergeCell ref="A190:C190"/>
    <mergeCell ref="A592:C592"/>
    <mergeCell ref="F700:H700"/>
    <mergeCell ref="A594:C594"/>
    <mergeCell ref="F741:H741"/>
    <mergeCell ref="F659:H659"/>
    <mergeCell ref="A593:C593"/>
    <mergeCell ref="A611:C611"/>
    <mergeCell ref="A600:C600"/>
    <mergeCell ref="A601:C601"/>
    <mergeCell ref="A609:C609"/>
    <mergeCell ref="D589:I589"/>
    <mergeCell ref="A597:C597"/>
    <mergeCell ref="A598:C598"/>
    <mergeCell ref="A599:C599"/>
    <mergeCell ref="A596:C596"/>
    <mergeCell ref="G200:I200"/>
    <mergeCell ref="A202:C204"/>
    <mergeCell ref="D202:D204"/>
    <mergeCell ref="E202:E204"/>
    <mergeCell ref="F202:F204"/>
    <mergeCell ref="G202:G204"/>
    <mergeCell ref="H202:H204"/>
    <mergeCell ref="I202:I204"/>
    <mergeCell ref="A205:C205"/>
    <mergeCell ref="A206:C206"/>
    <mergeCell ref="A207:C207"/>
    <mergeCell ref="A208:C208"/>
    <mergeCell ref="A209:C209"/>
    <mergeCell ref="A210:C210"/>
    <mergeCell ref="A211:C211"/>
    <mergeCell ref="A212:C212"/>
    <mergeCell ref="A213:C213"/>
    <mergeCell ref="A214:C214"/>
    <mergeCell ref="G216:I216"/>
    <mergeCell ref="A217:C218"/>
    <mergeCell ref="D217:D218"/>
    <mergeCell ref="E217:E218"/>
    <mergeCell ref="F217:F218"/>
    <mergeCell ref="G217:G218"/>
    <mergeCell ref="H217:H218"/>
    <mergeCell ref="I217:I218"/>
    <mergeCell ref="A219:C219"/>
    <mergeCell ref="A220:C220"/>
    <mergeCell ref="A221:C221"/>
    <mergeCell ref="A222:C222"/>
    <mergeCell ref="A223:C223"/>
    <mergeCell ref="A224:C224"/>
    <mergeCell ref="A225:C225"/>
    <mergeCell ref="A226:C226"/>
    <mergeCell ref="A227:C227"/>
    <mergeCell ref="A228:C228"/>
    <mergeCell ref="A229:C229"/>
    <mergeCell ref="A230:C230"/>
    <mergeCell ref="A231:C231"/>
    <mergeCell ref="A232:C232"/>
    <mergeCell ref="A233:C233"/>
    <mergeCell ref="A234:C234"/>
    <mergeCell ref="A235:C235"/>
    <mergeCell ref="A236:C236"/>
    <mergeCell ref="A237:C237"/>
    <mergeCell ref="A238:C238"/>
    <mergeCell ref="A239:C239"/>
    <mergeCell ref="A240:C240"/>
    <mergeCell ref="A241:C241"/>
    <mergeCell ref="A242:C242"/>
    <mergeCell ref="A243:C243"/>
    <mergeCell ref="A244:C244"/>
    <mergeCell ref="A245:C245"/>
    <mergeCell ref="A246:C246"/>
    <mergeCell ref="A253:C253"/>
    <mergeCell ref="A254:C254"/>
    <mergeCell ref="A255:C255"/>
    <mergeCell ref="A256:C256"/>
    <mergeCell ref="A247:C247"/>
    <mergeCell ref="A248:C248"/>
    <mergeCell ref="A249:C249"/>
    <mergeCell ref="A250:C250"/>
    <mergeCell ref="A251:C251"/>
    <mergeCell ref="A252:C252"/>
  </mergeCells>
  <phoneticPr fontId="4" type="noConversion"/>
  <conditionalFormatting sqref="H259:I299">
    <cfRule type="cellIs" dxfId="47" priority="77" stopIfTrue="1" operator="lessThan">
      <formula>0</formula>
    </cfRule>
  </conditionalFormatting>
  <conditionalFormatting sqref="B384:B388">
    <cfRule type="top10" dxfId="46" priority="76" stopIfTrue="1" rank="1"/>
  </conditionalFormatting>
  <conditionalFormatting sqref="C384:C388">
    <cfRule type="top10" dxfId="45" priority="75" stopIfTrue="1" rank="1"/>
  </conditionalFormatting>
  <conditionalFormatting sqref="D400 D389:D397">
    <cfRule type="top10" dxfId="44" priority="74" stopIfTrue="1" rank="1"/>
  </conditionalFormatting>
  <conditionalFormatting sqref="E389:E397 E400">
    <cfRule type="top10" dxfId="43" priority="73" stopIfTrue="1" rank="1"/>
  </conditionalFormatting>
  <conditionalFormatting sqref="G389:G397 G400">
    <cfRule type="top10" dxfId="42" priority="72" stopIfTrue="1" rank="1"/>
  </conditionalFormatting>
  <conditionalFormatting sqref="F400 F389:F397">
    <cfRule type="top10" dxfId="41" priority="69" stopIfTrue="1" rank="1"/>
  </conditionalFormatting>
  <conditionalFormatting sqref="H389:H396 H398:H400">
    <cfRule type="top10" dxfId="40" priority="68" stopIfTrue="1" rank="1"/>
  </conditionalFormatting>
  <conditionalFormatting sqref="I389:I396 I398:I400">
    <cfRule type="top10" dxfId="39" priority="67" stopIfTrue="1" rank="1"/>
  </conditionalFormatting>
  <conditionalFormatting sqref="C487:G504">
    <cfRule type="cellIs" dxfId="38" priority="66" stopIfTrue="1" operator="lessThan">
      <formula>0</formula>
    </cfRule>
  </conditionalFormatting>
  <conditionalFormatting sqref="C553:G553 C559:G559 C571:G586 G561:H565 G566:G569 F567:F570">
    <cfRule type="cellIs" dxfId="37" priority="65" stopIfTrue="1" operator="lessThan">
      <formula>0</formula>
    </cfRule>
  </conditionalFormatting>
  <conditionalFormatting sqref="C547:G547 G546 D548:G548">
    <cfRule type="cellIs" dxfId="36" priority="64" stopIfTrue="1" operator="lessThan">
      <formula>0</formula>
    </cfRule>
  </conditionalFormatting>
  <conditionalFormatting sqref="D554:G554">
    <cfRule type="cellIs" dxfId="35" priority="37" stopIfTrue="1" operator="lessThan">
      <formula>0</formula>
    </cfRule>
  </conditionalFormatting>
  <conditionalFormatting sqref="C565:G565">
    <cfRule type="cellIs" dxfId="34" priority="35" stopIfTrue="1" operator="lessThan">
      <formula>0</formula>
    </cfRule>
  </conditionalFormatting>
  <conditionalFormatting sqref="D560:G560">
    <cfRule type="cellIs" dxfId="33" priority="34" stopIfTrue="1" operator="lessThan">
      <formula>0</formula>
    </cfRule>
  </conditionalFormatting>
  <conditionalFormatting sqref="D566:G566">
    <cfRule type="cellIs" dxfId="32" priority="33" stopIfTrue="1" operator="lessThan">
      <formula>0</formula>
    </cfRule>
  </conditionalFormatting>
  <conditionalFormatting sqref="F568:G570">
    <cfRule type="cellIs" dxfId="31" priority="32" stopIfTrue="1" operator="lessThan">
      <formula>0</formula>
    </cfRule>
  </conditionalFormatting>
  <conditionalFormatting sqref="G570">
    <cfRule type="cellIs" dxfId="30" priority="31" stopIfTrue="1" operator="lessThan">
      <formula>0</formula>
    </cfRule>
  </conditionalFormatting>
  <conditionalFormatting sqref="C510:H511">
    <cfRule type="cellIs" dxfId="29" priority="30" stopIfTrue="1" operator="lessThan">
      <formula>0</formula>
    </cfRule>
  </conditionalFormatting>
  <conditionalFormatting sqref="E518:E519">
    <cfRule type="cellIs" dxfId="28" priority="25" stopIfTrue="1" operator="lessThan">
      <formula>0</formula>
    </cfRule>
  </conditionalFormatting>
  <conditionalFormatting sqref="G510:G511">
    <cfRule type="cellIs" dxfId="27" priority="24" stopIfTrue="1" operator="lessThan">
      <formula>0</formula>
    </cfRule>
  </conditionalFormatting>
  <conditionalFormatting sqref="G514:G515">
    <cfRule type="cellIs" dxfId="26" priority="23" stopIfTrue="1" operator="lessThan">
      <formula>0</formula>
    </cfRule>
  </conditionalFormatting>
  <conditionalFormatting sqref="G518:G519">
    <cfRule type="cellIs" dxfId="25" priority="22" stopIfTrue="1" operator="lessThan">
      <formula>0</formula>
    </cfRule>
  </conditionalFormatting>
  <conditionalFormatting sqref="E510:E511">
    <cfRule type="cellIs" dxfId="24" priority="27" stopIfTrue="1" operator="lessThan">
      <formula>0</formula>
    </cfRule>
  </conditionalFormatting>
  <conditionalFormatting sqref="E514:E515">
    <cfRule type="cellIs" dxfId="23" priority="26" stopIfTrue="1" operator="lessThan">
      <formula>0</formula>
    </cfRule>
  </conditionalFormatting>
  <conditionalFormatting sqref="C514:H515">
    <cfRule type="cellIs" dxfId="22" priority="29" stopIfTrue="1" operator="lessThan">
      <formula>0</formula>
    </cfRule>
  </conditionalFormatting>
  <conditionalFormatting sqref="C518:H519">
    <cfRule type="cellIs" dxfId="21" priority="28" stopIfTrue="1" operator="lessThan">
      <formula>0</formula>
    </cfRule>
  </conditionalFormatting>
  <conditionalFormatting sqref="C540:H541">
    <cfRule type="cellIs" dxfId="20" priority="11" stopIfTrue="1" operator="lessThan">
      <formula>0</formula>
    </cfRule>
  </conditionalFormatting>
  <conditionalFormatting sqref="C544:H545">
    <cfRule type="cellIs" dxfId="19" priority="10" stopIfTrue="1" operator="lessThan">
      <formula>0</formula>
    </cfRule>
  </conditionalFormatting>
  <conditionalFormatting sqref="E536:E537">
    <cfRule type="cellIs" dxfId="18" priority="9" stopIfTrue="1" operator="lessThan">
      <formula>0</formula>
    </cfRule>
  </conditionalFormatting>
  <conditionalFormatting sqref="C523:H524">
    <cfRule type="cellIs" dxfId="17" priority="21" stopIfTrue="1" operator="lessThan">
      <formula>0</formula>
    </cfRule>
  </conditionalFormatting>
  <conditionalFormatting sqref="C527:H528">
    <cfRule type="cellIs" dxfId="16" priority="20" stopIfTrue="1" operator="lessThan">
      <formula>0</formula>
    </cfRule>
  </conditionalFormatting>
  <conditionalFormatting sqref="C531:H532">
    <cfRule type="cellIs" dxfId="15" priority="19" stopIfTrue="1" operator="lessThan">
      <formula>0</formula>
    </cfRule>
  </conditionalFormatting>
  <conditionalFormatting sqref="E523:E524">
    <cfRule type="cellIs" dxfId="14" priority="18" stopIfTrue="1" operator="lessThan">
      <formula>0</formula>
    </cfRule>
  </conditionalFormatting>
  <conditionalFormatting sqref="E527:E528">
    <cfRule type="cellIs" dxfId="13" priority="17" stopIfTrue="1" operator="lessThan">
      <formula>0</formula>
    </cfRule>
  </conditionalFormatting>
  <conditionalFormatting sqref="E531:E532">
    <cfRule type="cellIs" dxfId="12" priority="16" stopIfTrue="1" operator="lessThan">
      <formula>0</formula>
    </cfRule>
  </conditionalFormatting>
  <conditionalFormatting sqref="G523:G524">
    <cfRule type="cellIs" dxfId="11" priority="15" stopIfTrue="1" operator="lessThan">
      <formula>0</formula>
    </cfRule>
  </conditionalFormatting>
  <conditionalFormatting sqref="G527:G528">
    <cfRule type="cellIs" dxfId="10" priority="14" stopIfTrue="1" operator="lessThan">
      <formula>0</formula>
    </cfRule>
  </conditionalFormatting>
  <conditionalFormatting sqref="G531:G532">
    <cfRule type="cellIs" dxfId="9" priority="13" stopIfTrue="1" operator="lessThan">
      <formula>0</formula>
    </cfRule>
  </conditionalFormatting>
  <conditionalFormatting sqref="C536:H537">
    <cfRule type="cellIs" dxfId="8" priority="12" stopIfTrue="1" operator="lessThan">
      <formula>0</formula>
    </cfRule>
  </conditionalFormatting>
  <conditionalFormatting sqref="E540:E541">
    <cfRule type="cellIs" dxfId="7" priority="8" stopIfTrue="1" operator="lessThan">
      <formula>0</formula>
    </cfRule>
  </conditionalFormatting>
  <conditionalFormatting sqref="E544:E545">
    <cfRule type="cellIs" dxfId="6" priority="7" stopIfTrue="1" operator="lessThan">
      <formula>0</formula>
    </cfRule>
  </conditionalFormatting>
  <conditionalFormatting sqref="G536:G537">
    <cfRule type="cellIs" dxfId="5" priority="6" stopIfTrue="1" operator="lessThan">
      <formula>0</formula>
    </cfRule>
  </conditionalFormatting>
  <conditionalFormatting sqref="G540:G541">
    <cfRule type="cellIs" dxfId="4" priority="5" stopIfTrue="1" operator="lessThan">
      <formula>0</formula>
    </cfRule>
  </conditionalFormatting>
  <conditionalFormatting sqref="G544:G545">
    <cfRule type="cellIs" dxfId="3" priority="4" stopIfTrue="1" operator="lessThan">
      <formula>0</formula>
    </cfRule>
  </conditionalFormatting>
  <conditionalFormatting sqref="C556:G558">
    <cfRule type="cellIs" dxfId="2" priority="3" stopIfTrue="1" operator="lessThan">
      <formula>0</formula>
    </cfRule>
  </conditionalFormatting>
  <conditionalFormatting sqref="C569:E570 D568:E568">
    <cfRule type="cellIs" dxfId="1" priority="2" stopIfTrue="1" operator="lessThan">
      <formula>0</formula>
    </cfRule>
  </conditionalFormatting>
  <conditionalFormatting sqref="C568:E570">
    <cfRule type="cellIs" dxfId="0" priority="1" stopIfTrue="1" operator="lessThan">
      <formula>0</formula>
    </cfRule>
  </conditionalFormatting>
  <pageMargins left="0.39370078740157483" right="0.39370078740157483" top="0.39370078740157483" bottom="0.39370078740157483" header="0.39370078740157483" footer="0.19685039370078741"/>
  <pageSetup scale="62" fitToHeight="2" orientation="landscape" horizontalDpi="300" verticalDpi="300" r:id="rId1"/>
  <headerFooter alignWithMargins="0">
    <oddFooter>&amp;R&amp;"Arial,Negrita"Página &amp;P de &amp;N</oddFooter>
  </headerFooter>
  <rowBreaks count="18" manualBreakCount="18">
    <brk id="51" max="8" man="1"/>
    <brk id="92" max="8" man="1"/>
    <brk id="133" max="8" man="1"/>
    <brk id="174" max="8" man="1"/>
    <brk id="215" max="8" man="1"/>
    <brk id="256" max="8" man="1"/>
    <brk id="299" max="8" man="1"/>
    <brk id="340" max="8" man="1"/>
    <brk id="381" max="8" man="1"/>
    <brk id="422" max="8" man="1"/>
    <brk id="463" max="8" man="1"/>
    <brk id="504" max="8" man="1"/>
    <brk id="545" max="8" man="1"/>
    <brk id="586" max="8" man="1"/>
    <brk id="621" max="8" man="1"/>
    <brk id="658" max="8" man="1"/>
    <brk id="699" max="8" man="1"/>
    <brk id="740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Info_SUCCESS</vt:lpstr>
      <vt:lpstr>Info_SUCCESS!Área_de_impresión</vt:lpstr>
      <vt:lpstr>Info_SUCCESS!Títulos_a_imprimir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JCDelpuerto</dc:creator>
  <cp:lastModifiedBy>JCDelpuerto</cp:lastModifiedBy>
  <cp:lastPrinted>2021-08-30T07:58:51Z</cp:lastPrinted>
  <dcterms:created xsi:type="dcterms:W3CDTF">1996-11-27T10:00:04Z</dcterms:created>
  <dcterms:modified xsi:type="dcterms:W3CDTF">2022-12-22T19:54:05Z</dcterms:modified>
</cp:coreProperties>
</file>