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G393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I142" i="1" s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D429" i="1"/>
  <c r="C117" i="1"/>
  <c r="C115" i="1"/>
  <c r="D57" i="1"/>
  <c r="C57" i="1"/>
  <c r="D56" i="1"/>
  <c r="C56" i="1"/>
  <c r="D55" i="1"/>
  <c r="C55" i="1" s="1"/>
  <c r="D54" i="1"/>
  <c r="C54" i="1" s="1"/>
  <c r="B18" i="1"/>
  <c r="I95" i="1"/>
  <c r="I104" i="1"/>
  <c r="C113" i="1"/>
  <c r="I97" i="1"/>
  <c r="I106" i="1"/>
  <c r="I13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I148" i="1"/>
  <c r="B772" i="1"/>
  <c r="C112" i="1"/>
  <c r="C118" i="1"/>
  <c r="C114" i="1"/>
  <c r="B778" i="1"/>
  <c r="H32" i="1"/>
  <c r="D439" i="1"/>
  <c r="D430" i="1"/>
  <c r="D436" i="1"/>
  <c r="B773" i="1"/>
  <c r="D441" i="1"/>
  <c r="D432" i="1"/>
  <c r="D433" i="1"/>
  <c r="I147" i="1"/>
  <c r="C775" i="1"/>
  <c r="I144" i="1"/>
  <c r="H31" i="1"/>
  <c r="C777" i="1"/>
  <c r="H34" i="1"/>
  <c r="I143" i="1"/>
  <c r="I392" i="1"/>
  <c r="I401" i="1"/>
  <c r="I390" i="1"/>
  <c r="I391" i="1"/>
  <c r="I400" i="1"/>
  <c r="I393" i="1"/>
  <c r="I402" i="1"/>
  <c r="G400" i="1"/>
  <c r="G397" i="1"/>
  <c r="C384" i="1"/>
  <c r="C385" i="1"/>
  <c r="C386" i="1"/>
  <c r="C387" i="1"/>
  <c r="G396" i="1"/>
  <c r="G402" i="1"/>
  <c r="G390" i="1"/>
  <c r="G394" i="1"/>
  <c r="H30" i="1"/>
  <c r="H33" i="1"/>
  <c r="B779" i="1"/>
  <c r="C401" i="1"/>
  <c r="I398" i="1"/>
  <c r="I395" i="1"/>
  <c r="I394" i="1"/>
  <c r="H29" i="1"/>
  <c r="C778" i="1"/>
  <c r="B777" i="1"/>
  <c r="D438" i="1"/>
  <c r="C776" i="1"/>
  <c r="D431" i="1"/>
  <c r="D434" i="1"/>
  <c r="I146" i="1"/>
  <c r="B774" i="1"/>
  <c r="B776" i="1"/>
  <c r="C402" i="1"/>
  <c r="C388" i="1"/>
  <c r="I389" i="1"/>
  <c r="I399" i="1"/>
  <c r="I396" i="1"/>
  <c r="B775" i="1"/>
  <c r="I145" i="1"/>
  <c r="H28" i="1"/>
  <c r="C773" i="1"/>
  <c r="D437" i="1"/>
  <c r="C772" i="1"/>
  <c r="D440" i="1"/>
  <c r="C779" i="1"/>
  <c r="I141" i="1"/>
  <c r="C774" i="1"/>
  <c r="I102" i="1"/>
  <c r="C101" i="1"/>
  <c r="C103" i="1"/>
  <c r="C137" i="1"/>
  <c r="I403" i="1" l="1"/>
  <c r="G392" i="1"/>
  <c r="G401" i="1"/>
  <c r="G391" i="1"/>
  <c r="G395" i="1"/>
  <c r="F405" i="1"/>
  <c r="G389" i="1"/>
  <c r="E389" i="1"/>
  <c r="E390" i="1"/>
  <c r="E395" i="1"/>
  <c r="E392" i="1"/>
  <c r="E393" i="1"/>
  <c r="E401" i="1"/>
  <c r="D405" i="1"/>
  <c r="E397" i="1"/>
  <c r="E396" i="1"/>
  <c r="E391" i="1"/>
  <c r="E394" i="1"/>
  <c r="E402" i="1"/>
  <c r="C403" i="1"/>
  <c r="H259" i="1"/>
  <c r="I138" i="1"/>
  <c r="I135" i="1"/>
  <c r="C135" i="1"/>
  <c r="H16" i="1"/>
  <c r="H19" i="1"/>
  <c r="H17" i="1"/>
  <c r="H18" i="1"/>
  <c r="H20" i="1"/>
  <c r="H21" i="1"/>
  <c r="H22" i="1"/>
  <c r="I101" i="1"/>
  <c r="C102" i="1"/>
  <c r="I98" i="1"/>
  <c r="I100" i="1"/>
  <c r="I109" i="1"/>
  <c r="I103" i="1"/>
  <c r="C100" i="1"/>
  <c r="I96" i="1"/>
  <c r="I105" i="1"/>
  <c r="I108" i="1"/>
  <c r="I99" i="1"/>
  <c r="G403" i="1" l="1"/>
  <c r="E403" i="1"/>
</calcChain>
</file>

<file path=xl/sharedStrings.xml><?xml version="1.0" encoding="utf-8"?>
<sst xmlns="http://schemas.openxmlformats.org/spreadsheetml/2006/main" count="692" uniqueCount="531">
  <si>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</si>
  <si>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</si>
  <si>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</si>
  <si>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</si>
  <si>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</si>
  <si>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</si>
  <si>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</si>
  <si>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</si>
  <si>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</si>
  <si>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</si>
  <si>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</si>
  <si>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</si>
  <si>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</si>
  <si>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</si>
  <si>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</si>
  <si>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</si>
  <si>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</si>
  <si>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</si>
  <si>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</si>
  <si>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</si>
  <si>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</si>
  <si>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</si>
  <si>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</si>
  <si>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</si>
  <si>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</si>
  <si>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</si>
  <si>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</si>
  <si>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</si>
  <si>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</si>
  <si>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</si>
  <si>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</si>
  <si>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</si>
  <si>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</si>
  <si>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</si>
  <si>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</si>
  <si>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</si>
  <si>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</si>
  <si>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</si>
  <si>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</si>
  <si>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</si>
  <si>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</si>
  <si>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</si>
  <si>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</si>
  <si>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</si>
  <si>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</si>
  <si>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</si>
  <si>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</si>
  <si>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</si>
  <si>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</si>
  <si>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</si>
  <si>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</si>
  <si>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</si>
  <si>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</si>
  <si>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</si>
  <si>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</si>
  <si>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</si>
  <si>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</si>
  <si>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</si>
  <si>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</si>
  <si>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</si>
  <si>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</si>
  <si>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</si>
  <si>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</si>
  <si>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</si>
  <si>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</si>
  <si>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</si>
  <si>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</si>
  <si>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</si>
  <si>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</si>
  <si>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</si>
  <si>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</si>
  <si>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</si>
  <si>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</si>
  <si>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</si>
  <si>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</si>
  <si>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</si>
  <si>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</si>
  <si>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</si>
  <si>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</si>
  <si>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</si>
  <si>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</si>
  <si>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</si>
  <si>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</si>
  <si>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</si>
  <si>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</si>
  <si>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</si>
  <si>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</si>
  <si>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</si>
  <si>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</si>
  <si>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</si>
  <si>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</si>
  <si>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</si>
  <si>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</si>
  <si>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</si>
  <si>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</si>
  <si>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</si>
  <si>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</si>
  <si>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</si>
  <si>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</si>
  <si>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</si>
  <si>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</si>
  <si>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</si>
  <si>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</si>
  <si>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</si>
  <si>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</si>
  <si>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</si>
  <si>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</si>
  <si>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</si>
  <si>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</si>
  <si>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</si>
  <si>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</si>
  <si>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</si>
  <si>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</si>
  <si>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</si>
  <si>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</si>
  <si>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</si>
  <si>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</si>
  <si>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</si>
  <si>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</si>
  <si>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</si>
  <si>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</si>
  <si>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</si>
  <si>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</si>
  <si>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</si>
  <si>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</si>
  <si>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</si>
  <si>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</si>
  <si>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</si>
  <si>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</si>
  <si>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</si>
  <si>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</si>
  <si>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</si>
  <si>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</si>
  <si>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</si>
  <si>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</si>
  <si>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</si>
  <si>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</si>
  <si>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</si>
  <si>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</si>
  <si>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</si>
  <si>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</si>
  <si>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</si>
  <si>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</si>
  <si>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</si>
  <si>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</si>
  <si>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</si>
  <si>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</si>
  <si>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</si>
  <si>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</si>
  <si>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</si>
  <si>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</si>
  <si>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</si>
  <si>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</si>
  <si>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</si>
  <si>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</si>
  <si>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</si>
  <si>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</si>
  <si>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</si>
  <si>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</si>
  <si>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</si>
  <si>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</si>
  <si>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</si>
  <si>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</si>
  <si>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</si>
  <si>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</si>
  <si>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</si>
  <si>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</si>
  <si>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</si>
  <si>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</si>
  <si>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</si>
  <si>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</si>
  <si>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</si>
  <si>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</si>
  <si>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</si>
  <si>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</si>
  <si>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</si>
  <si>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</si>
  <si>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</si>
  <si>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</si>
  <si>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</si>
  <si>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</si>
  <si>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</si>
  <si>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</si>
  <si>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</si>
  <si>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</si>
  <si>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</si>
  <si>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</si>
  <si>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</si>
  <si>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</si>
  <si>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</si>
  <si>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</si>
  <si>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</si>
  <si>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</si>
  <si>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</si>
  <si>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</si>
  <si>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</si>
  <si>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</si>
  <si>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</si>
  <si>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</si>
  <si>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</si>
  <si>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</si>
  <si>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</si>
  <si>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</si>
  <si>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</si>
  <si>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</si>
  <si>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</si>
  <si>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</si>
  <si>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</si>
  <si>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</si>
  <si>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</si>
  <si>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</si>
  <si>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</si>
  <si>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</si>
  <si>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</si>
  <si>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</si>
  <si>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</si>
  <si>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</si>
  <si>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</si>
  <si>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</si>
  <si>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</si>
  <si>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</si>
  <si>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</si>
  <si>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</si>
  <si>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</si>
  <si>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</si>
  <si>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</si>
  <si>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</si>
  <si>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</si>
  <si>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</si>
  <si>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</si>
  <si>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</si>
  <si>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</si>
  <si>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</si>
  <si>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</si>
  <si>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</si>
  <si>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</si>
  <si>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</si>
  <si>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</si>
  <si>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</si>
  <si>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</si>
  <si>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</si>
  <si>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</si>
  <si>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</si>
  <si>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</si>
  <si>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</si>
  <si>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</si>
  <si>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</si>
  <si>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</si>
  <si>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</si>
  <si>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</si>
  <si>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</si>
  <si>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</si>
  <si>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</si>
  <si>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</si>
  <si>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</si>
  <si>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</si>
  <si>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</si>
  <si>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</si>
  <si>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</si>
  <si>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</si>
  <si>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</si>
  <si>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</si>
  <si>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</si>
  <si>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</si>
  <si>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</si>
  <si>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</si>
  <si>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</si>
  <si>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</si>
  <si>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</si>
  <si>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</si>
  <si>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</si>
  <si>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</si>
  <si>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</si>
  <si>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</si>
  <si>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</si>
  <si>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</si>
  <si>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</si>
  <si>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</si>
  <si>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</si>
  <si>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</si>
  <si>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</si>
  <si>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</si>
  <si>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</si>
  <si>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</si>
  <si>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</si>
  <si>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</si>
  <si>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</si>
  <si>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</si>
  <si>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</si>
  <si>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</si>
  <si>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</si>
  <si>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</si>
  <si>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</si>
  <si>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</si>
  <si>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</si>
  <si>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</si>
  <si>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</si>
  <si>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</si>
  <si>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</si>
  <si>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</si>
  <si>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</si>
  <si>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</si>
  <si>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</si>
  <si>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</si>
  <si>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</si>
  <si>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</si>
  <si>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</si>
  <si>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</si>
  <si>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</si>
  <si>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</si>
  <si>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</si>
  <si>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</si>
  <si>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</si>
  <si>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</si>
  <si>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</si>
  <si>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</si>
  <si>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</si>
  <si>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</si>
  <si>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</si>
  <si>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</si>
  <si>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</si>
  <si>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</si>
  <si>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</si>
  <si>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</si>
  <si>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</si>
  <si>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</si>
  <si>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</si>
  <si>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</si>
  <si>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</si>
  <si>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</si>
  <si>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</si>
  <si>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</si>
  <si>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</si>
  <si>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</si>
  <si>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</si>
  <si>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</si>
  <si>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</si>
  <si>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</si>
  <si>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</si>
  <si>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</si>
  <si>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</si>
  <si>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</si>
  <si>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</si>
  <si>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</si>
  <si>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</si>
  <si>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</si>
  <si>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</si>
  <si>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</si>
  <si>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</si>
  <si>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</si>
  <si>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</si>
  <si>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</si>
  <si>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</si>
  <si>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</si>
  <si>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</si>
  <si>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</si>
  <si>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</si>
  <si>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</si>
  <si>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</si>
  <si>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</si>
  <si>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</si>
  <si>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</si>
  <si>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</si>
  <si>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</si>
  <si>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</si>
  <si>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</si>
  <si>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</si>
  <si>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</si>
  <si>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</si>
  <si>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</si>
  <si>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</si>
  <si>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</si>
  <si>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</si>
  <si>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</si>
  <si>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</si>
  <si>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</si>
  <si>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</si>
  <si>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</si>
  <si>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</si>
  <si>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</si>
  <si>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</si>
  <si>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</si>
  <si>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</si>
  <si>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</si>
  <si>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</si>
  <si>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</si>
  <si>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</si>
  <si>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</si>
  <si>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</si>
  <si>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</si>
  <si>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</si>
  <si>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</si>
  <si>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</si>
  <si>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</si>
  <si>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</si>
  <si>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</si>
  <si>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</si>
  <si>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</si>
  <si>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</si>
  <si>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</si>
  <si>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</si>
  <si>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</si>
  <si>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</si>
  <si>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</si>
  <si>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</si>
  <si>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</si>
  <si>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</si>
  <si>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</si>
  <si>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</si>
  <si>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</si>
  <si>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</si>
  <si>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</si>
  <si>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</si>
  <si>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</si>
  <si>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</si>
  <si>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</si>
  <si>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</si>
  <si>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</si>
  <si>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</si>
  <si>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</si>
  <si>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</si>
  <si>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</si>
  <si>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</si>
  <si>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</si>
  <si>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</si>
  <si>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</si>
  <si>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</si>
  <si>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</si>
  <si>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</si>
  <si>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</si>
  <si>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</si>
  <si>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</si>
  <si>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</si>
  <si>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</si>
  <si>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</si>
  <si>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</si>
  <si>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</si>
  <si>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</si>
  <si>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</si>
  <si>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</si>
  <si>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</si>
  <si>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</si>
  <si>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</si>
  <si>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</si>
  <si>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</si>
  <si>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</si>
  <si>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</si>
  <si>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</si>
  <si>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</si>
  <si>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</si>
  <si>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</si>
  <si>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</si>
  <si>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</si>
  <si>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</si>
  <si>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</si>
  <si>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</si>
  <si>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</si>
  <si>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</si>
  <si>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</si>
  <si>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</si>
  <si>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</si>
  <si>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</si>
  <si>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</si>
  <si>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</si>
  <si>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</si>
  <si>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</si>
  <si>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</si>
  <si>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</si>
  <si>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</si>
  <si>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</si>
  <si>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</si>
  <si>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</si>
  <si>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</si>
  <si>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</si>
  <si>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</si>
  <si>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</si>
  <si>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</si>
  <si>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</si>
  <si>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</si>
  <si>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</si>
  <si>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</si>
  <si>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</si>
  <si>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</si>
  <si>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</si>
  <si>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</si>
  <si>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</si>
  <si>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</si>
  <si>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</si>
  <si>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</si>
  <si>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</si>
  <si>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</si>
  <si>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</si>
  <si>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</si>
  <si>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</si>
  <si>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</si>
  <si>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</si>
  <si>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</si>
  <si>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</si>
  <si>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</si>
  <si>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01:08 PM</t>
  </si>
  <si>
    <t>Entidad: Quintana Roo (Qroo)</t>
  </si>
  <si>
    <t>Gobernador:</t>
  </si>
  <si>
    <t>Lic. María Elena Hermelinda Lezama Espinosa</t>
  </si>
  <si>
    <t>25/09/2022 al 24/09/2028</t>
  </si>
  <si>
    <t>Bajo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</si>
  <si>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</si>
  <si>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</si>
  <si>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</si>
  <si>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</si>
  <si>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</si>
  <si>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</si>
  <si>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</si>
  <si>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</si>
  <si>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</si>
  <si>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</si>
  <si>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</si>
  <si>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</si>
  <si>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</si>
  <si>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</si>
  <si>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700 a 749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</si>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</sst>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-4.6524928322488709E-2</c:v>
                </c:pt>
                <c:pt idx="1">
                  <c:v>-6.8898398200765709E-2</c:v>
                </c:pt>
                <c:pt idx="2">
                  <c:v>-2.3214178412622109E-2</c:v>
                </c:pt>
                <c:pt idx="3">
                  <c:v>-5.8265876354146998E-2</c:v>
                </c:pt>
                <c:pt idx="4">
                  <c:v>-0.12004266314144935</c:v>
                </c:pt>
                <c:pt idx="5">
                  <c:v>-8.6457242433086681E-2</c:v>
                </c:pt>
                <c:pt idx="6">
                  <c:v>-5.4609035658488847E-2</c:v>
                </c:pt>
                <c:pt idx="7">
                  <c:v>-3.9710199666935633E-2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4.7794307002935771E-2</c:v>
                </c:pt>
                <c:pt idx="1">
                  <c:v>7.8346846189503327E-2</c:v>
                </c:pt>
                <c:pt idx="2">
                  <c:v>2.4623585764073686E-2</c:v>
                </c:pt>
                <c:pt idx="3">
                  <c:v>5.8960654625989324E-2</c:v>
                </c:pt>
                <c:pt idx="4">
                  <c:v>0.11503113894277817</c:v>
                </c:pt>
                <c:pt idx="5">
                  <c:v>7.8023331673734264E-2</c:v>
                </c:pt>
                <c:pt idx="6">
                  <c:v>6.3424940340275029E-2</c:v>
                </c:pt>
                <c:pt idx="7">
                  <c:v>3.6072673270726392E-2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719727616"/>
        <c:axId val="716706880"/>
      </c:barChart>
      <c:catAx>
        <c:axId val="719727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6706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167068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9727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5.3E-3</c:v>
                </c:pt>
                <c:pt idx="1">
                  <c:v>5.3E-3</c:v>
                </c:pt>
                <c:pt idx="2">
                  <c:v>4.7999999999999996E-3</c:v>
                </c:pt>
                <c:pt idx="3">
                  <c:v>4.7000000000000002E-3</c:v>
                </c:pt>
                <c:pt idx="4">
                  <c:v>4.7999999999999996E-3</c:v>
                </c:pt>
                <c:pt idx="5">
                  <c:v>5.0000000000000001E-3</c:v>
                </c:pt>
                <c:pt idx="6">
                  <c:v>5.3E-3</c:v>
                </c:pt>
                <c:pt idx="7">
                  <c:v>5.4000000000000003E-3</c:v>
                </c:pt>
                <c:pt idx="8">
                  <c:v>5.4999999999999997E-3</c:v>
                </c:pt>
                <c:pt idx="9">
                  <c:v>5.4000000000000003E-3</c:v>
                </c:pt>
                <c:pt idx="10">
                  <c:v>5.7999999999999996E-3</c:v>
                </c:pt>
                <c:pt idx="11">
                  <c:v>6.0000000000000001E-3</c:v>
                </c:pt>
                <c:pt idx="12">
                  <c:v>8.0000000000000002E-3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2.5999999999999999E-3</c:v>
                </c:pt>
                <c:pt idx="1">
                  <c:v>2.5999999999999999E-3</c:v>
                </c:pt>
                <c:pt idx="2">
                  <c:v>2.7000000000000001E-3</c:v>
                </c:pt>
                <c:pt idx="3">
                  <c:v>2.7000000000000001E-3</c:v>
                </c:pt>
                <c:pt idx="4">
                  <c:v>2.8E-3</c:v>
                </c:pt>
                <c:pt idx="5">
                  <c:v>2.8999999999999998E-3</c:v>
                </c:pt>
                <c:pt idx="6">
                  <c:v>3.0999999999999999E-3</c:v>
                </c:pt>
                <c:pt idx="7">
                  <c:v>3.0999999999999999E-3</c:v>
                </c:pt>
                <c:pt idx="8">
                  <c:v>3.3E-3</c:v>
                </c:pt>
                <c:pt idx="9">
                  <c:v>3.2000000000000002E-3</c:v>
                </c:pt>
                <c:pt idx="10">
                  <c:v>3.3E-3</c:v>
                </c:pt>
                <c:pt idx="11">
                  <c:v>3.5000000000000001E-3</c:v>
                </c:pt>
                <c:pt idx="12">
                  <c:v>5.3E-3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3.5000000000000001E-3</c:v>
                </c:pt>
                <c:pt idx="1">
                  <c:v>2.8E-3</c:v>
                </c:pt>
                <c:pt idx="2">
                  <c:v>1.9E-3</c:v>
                </c:pt>
                <c:pt idx="3">
                  <c:v>1.9E-3</c:v>
                </c:pt>
                <c:pt idx="4">
                  <c:v>1.9E-3</c:v>
                </c:pt>
                <c:pt idx="5">
                  <c:v>1.9E-3</c:v>
                </c:pt>
                <c:pt idx="6">
                  <c:v>1.9E-3</c:v>
                </c:pt>
                <c:pt idx="7">
                  <c:v>2.0999999999999999E-3</c:v>
                </c:pt>
                <c:pt idx="8">
                  <c:v>1.9E-3</c:v>
                </c:pt>
                <c:pt idx="9">
                  <c:v>2E-3</c:v>
                </c:pt>
                <c:pt idx="10">
                  <c:v>2.0999999999999999E-3</c:v>
                </c:pt>
                <c:pt idx="11">
                  <c:v>2.2000000000000001E-3</c:v>
                </c:pt>
                <c:pt idx="12">
                  <c:v>4.4000000000000003E-3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1.4E-3</c:v>
                </c:pt>
                <c:pt idx="1">
                  <c:v>1.4E-3</c:v>
                </c:pt>
                <c:pt idx="2">
                  <c:v>1.4E-3</c:v>
                </c:pt>
                <c:pt idx="3">
                  <c:v>1.1999999999999999E-3</c:v>
                </c:pt>
                <c:pt idx="4">
                  <c:v>1.1999999999999999E-3</c:v>
                </c:pt>
                <c:pt idx="5">
                  <c:v>1.4E-3</c:v>
                </c:pt>
                <c:pt idx="6">
                  <c:v>1.5E-3</c:v>
                </c:pt>
                <c:pt idx="7">
                  <c:v>1.6000000000000001E-3</c:v>
                </c:pt>
                <c:pt idx="8">
                  <c:v>1.6999999999999999E-3</c:v>
                </c:pt>
                <c:pt idx="9">
                  <c:v>1.6000000000000001E-3</c:v>
                </c:pt>
                <c:pt idx="10">
                  <c:v>2E-3</c:v>
                </c:pt>
                <c:pt idx="11">
                  <c:v>2.0999999999999999E-3</c:v>
                </c:pt>
                <c:pt idx="12">
                  <c:v>2.0999999999999999E-3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418496"/>
        <c:axId val="717839680"/>
      </c:lineChart>
      <c:catAx>
        <c:axId val="6694184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7839680"/>
        <c:crosses val="autoZero"/>
        <c:auto val="1"/>
        <c:lblAlgn val="ctr"/>
        <c:lblOffset val="100"/>
        <c:noMultiLvlLbl val="0"/>
      </c:catAx>
      <c:valAx>
        <c:axId val="717839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4184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4.4999999999999997E-3</c:v>
                </c:pt>
                <c:pt idx="1">
                  <c:v>4.8999999999999998E-3</c:v>
                </c:pt>
                <c:pt idx="2">
                  <c:v>5.7999999999999996E-3</c:v>
                </c:pt>
                <c:pt idx="3">
                  <c:v>5.7000000000000002E-3</c:v>
                </c:pt>
                <c:pt idx="4">
                  <c:v>5.4999999999999997E-3</c:v>
                </c:pt>
                <c:pt idx="5">
                  <c:v>5.1999999999999998E-3</c:v>
                </c:pt>
                <c:pt idx="6">
                  <c:v>5.5999999999999999E-3</c:v>
                </c:pt>
                <c:pt idx="7">
                  <c:v>5.7000000000000002E-3</c:v>
                </c:pt>
                <c:pt idx="8">
                  <c:v>5.7000000000000002E-3</c:v>
                </c:pt>
                <c:pt idx="9">
                  <c:v>5.8999999999999999E-3</c:v>
                </c:pt>
                <c:pt idx="10">
                  <c:v>6.1000000000000004E-3</c:v>
                </c:pt>
                <c:pt idx="11">
                  <c:v>6.3E-3</c:v>
                </c:pt>
                <c:pt idx="12">
                  <c:v>6.1999999999999998E-3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2.3999999999999998E-3</c:v>
                </c:pt>
                <c:pt idx="1">
                  <c:v>2.5999999999999999E-3</c:v>
                </c:pt>
                <c:pt idx="2">
                  <c:v>2.5999999999999999E-3</c:v>
                </c:pt>
                <c:pt idx="3">
                  <c:v>2.7000000000000001E-3</c:v>
                </c:pt>
                <c:pt idx="4">
                  <c:v>2.5000000000000001E-3</c:v>
                </c:pt>
                <c:pt idx="5">
                  <c:v>2.3999999999999998E-3</c:v>
                </c:pt>
                <c:pt idx="6">
                  <c:v>2.5000000000000001E-3</c:v>
                </c:pt>
                <c:pt idx="7">
                  <c:v>2.7000000000000001E-3</c:v>
                </c:pt>
                <c:pt idx="8">
                  <c:v>2.8E-3</c:v>
                </c:pt>
                <c:pt idx="9">
                  <c:v>2.7000000000000001E-3</c:v>
                </c:pt>
                <c:pt idx="10">
                  <c:v>2.7000000000000001E-3</c:v>
                </c:pt>
                <c:pt idx="11">
                  <c:v>3.0000000000000001E-3</c:v>
                </c:pt>
                <c:pt idx="12">
                  <c:v>2.8999999999999998E-3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2.0999999999999999E-3</c:v>
                </c:pt>
                <c:pt idx="1">
                  <c:v>3.3999999999999998E-3</c:v>
                </c:pt>
                <c:pt idx="2">
                  <c:v>3.5000000000000001E-3</c:v>
                </c:pt>
                <c:pt idx="3">
                  <c:v>3.2000000000000002E-3</c:v>
                </c:pt>
                <c:pt idx="4">
                  <c:v>3.2000000000000002E-3</c:v>
                </c:pt>
                <c:pt idx="5">
                  <c:v>3.0999999999999999E-3</c:v>
                </c:pt>
                <c:pt idx="6">
                  <c:v>3.3E-3</c:v>
                </c:pt>
                <c:pt idx="7">
                  <c:v>3.0999999999999999E-3</c:v>
                </c:pt>
                <c:pt idx="8">
                  <c:v>3.0999999999999999E-3</c:v>
                </c:pt>
                <c:pt idx="9">
                  <c:v>3.2000000000000002E-3</c:v>
                </c:pt>
                <c:pt idx="10">
                  <c:v>3.5000000000000001E-3</c:v>
                </c:pt>
                <c:pt idx="11">
                  <c:v>3.5000000000000001E-3</c:v>
                </c:pt>
                <c:pt idx="12">
                  <c:v>3.3E-3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1.5E-3</c:v>
                </c:pt>
                <c:pt idx="1">
                  <c:v>1.4E-3</c:v>
                </c:pt>
                <c:pt idx="2">
                  <c:v>1.4E-3</c:v>
                </c:pt>
                <c:pt idx="3">
                  <c:v>1.4E-3</c:v>
                </c:pt>
                <c:pt idx="4">
                  <c:v>1.2999999999999999E-3</c:v>
                </c:pt>
                <c:pt idx="5">
                  <c:v>1.2999999999999999E-3</c:v>
                </c:pt>
                <c:pt idx="6">
                  <c:v>1.4E-3</c:v>
                </c:pt>
                <c:pt idx="7">
                  <c:v>1.6999999999999999E-3</c:v>
                </c:pt>
                <c:pt idx="8">
                  <c:v>1.5E-3</c:v>
                </c:pt>
                <c:pt idx="9">
                  <c:v>1.6000000000000001E-3</c:v>
                </c:pt>
                <c:pt idx="10">
                  <c:v>1.8E-3</c:v>
                </c:pt>
                <c:pt idx="11">
                  <c:v>1.9E-3</c:v>
                </c:pt>
                <c:pt idx="12">
                  <c:v>2E-3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420032"/>
        <c:axId val="718038720"/>
      </c:lineChart>
      <c:catAx>
        <c:axId val="6694200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8038720"/>
        <c:crosses val="autoZero"/>
        <c:auto val="1"/>
        <c:lblAlgn val="ctr"/>
        <c:lblOffset val="100"/>
        <c:noMultiLvlLbl val="0"/>
      </c:catAx>
      <c:valAx>
        <c:axId val="718038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4200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2.5000000000000001E-3</c:v>
                </c:pt>
                <c:pt idx="1">
                  <c:v>2.5000000000000001E-3</c:v>
                </c:pt>
                <c:pt idx="2">
                  <c:v>2.8E-3</c:v>
                </c:pt>
                <c:pt idx="3">
                  <c:v>2.5999999999999999E-3</c:v>
                </c:pt>
                <c:pt idx="4">
                  <c:v>2.5999999999999999E-3</c:v>
                </c:pt>
                <c:pt idx="5">
                  <c:v>2.5000000000000001E-3</c:v>
                </c:pt>
                <c:pt idx="6">
                  <c:v>2.3999999999999998E-3</c:v>
                </c:pt>
                <c:pt idx="7">
                  <c:v>2.7000000000000001E-3</c:v>
                </c:pt>
                <c:pt idx="8">
                  <c:v>3.0000000000000001E-3</c:v>
                </c:pt>
                <c:pt idx="9">
                  <c:v>2.8999999999999998E-3</c:v>
                </c:pt>
                <c:pt idx="10">
                  <c:v>3.0999999999999999E-3</c:v>
                </c:pt>
                <c:pt idx="11">
                  <c:v>3.0000000000000001E-3</c:v>
                </c:pt>
                <c:pt idx="12">
                  <c:v>3.0999999999999999E-3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1.8E-3</c:v>
                </c:pt>
                <c:pt idx="1">
                  <c:v>1.9E-3</c:v>
                </c:pt>
                <c:pt idx="2">
                  <c:v>2.0999999999999999E-3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2.0999999999999999E-3</c:v>
                </c:pt>
                <c:pt idx="8">
                  <c:v>2.3E-3</c:v>
                </c:pt>
                <c:pt idx="9">
                  <c:v>2.3E-3</c:v>
                </c:pt>
                <c:pt idx="10">
                  <c:v>2.3999999999999998E-3</c:v>
                </c:pt>
                <c:pt idx="11">
                  <c:v>2.3999999999999998E-3</c:v>
                </c:pt>
                <c:pt idx="12">
                  <c:v>2.3999999999999998E-3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5.9999999999999995E-4</c:v>
                </c:pt>
                <c:pt idx="1">
                  <c:v>5.9999999999999995E-4</c:v>
                </c:pt>
                <c:pt idx="2">
                  <c:v>1.9E-3</c:v>
                </c:pt>
                <c:pt idx="3">
                  <c:v>5.0000000000000001E-4</c:v>
                </c:pt>
                <c:pt idx="4">
                  <c:v>4.0000000000000002E-4</c:v>
                </c:pt>
                <c:pt idx="5">
                  <c:v>4.0000000000000002E-4</c:v>
                </c:pt>
                <c:pt idx="6">
                  <c:v>4.0000000000000002E-4</c:v>
                </c:pt>
                <c:pt idx="7">
                  <c:v>4.0000000000000002E-4</c:v>
                </c:pt>
                <c:pt idx="8">
                  <c:v>4.0000000000000002E-4</c:v>
                </c:pt>
                <c:pt idx="9">
                  <c:v>4.0000000000000002E-4</c:v>
                </c:pt>
                <c:pt idx="10">
                  <c:v>4.0000000000000002E-4</c:v>
                </c:pt>
                <c:pt idx="11">
                  <c:v>4.0000000000000002E-4</c:v>
                </c:pt>
                <c:pt idx="12">
                  <c:v>5.0000000000000001E-4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8.9999999999999998E-4</c:v>
                </c:pt>
                <c:pt idx="1">
                  <c:v>8.9999999999999998E-4</c:v>
                </c:pt>
                <c:pt idx="2">
                  <c:v>8.9999999999999998E-4</c:v>
                </c:pt>
                <c:pt idx="3">
                  <c:v>1E-3</c:v>
                </c:pt>
                <c:pt idx="4">
                  <c:v>1E-3</c:v>
                </c:pt>
                <c:pt idx="5">
                  <c:v>8.9999999999999998E-4</c:v>
                </c:pt>
                <c:pt idx="6">
                  <c:v>8.9999999999999998E-4</c:v>
                </c:pt>
                <c:pt idx="7">
                  <c:v>1.1000000000000001E-3</c:v>
                </c:pt>
                <c:pt idx="8">
                  <c:v>1.2999999999999999E-3</c:v>
                </c:pt>
                <c:pt idx="9">
                  <c:v>1.1999999999999999E-3</c:v>
                </c:pt>
                <c:pt idx="10">
                  <c:v>1.2999999999999999E-3</c:v>
                </c:pt>
                <c:pt idx="11">
                  <c:v>1.4E-3</c:v>
                </c:pt>
                <c:pt idx="12">
                  <c:v>1.5E-3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421056"/>
        <c:axId val="718041024"/>
      </c:lineChart>
      <c:catAx>
        <c:axId val="6694210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8041024"/>
        <c:crosses val="autoZero"/>
        <c:auto val="1"/>
        <c:lblAlgn val="ctr"/>
        <c:lblOffset val="100"/>
        <c:noMultiLvlLbl val="0"/>
      </c:catAx>
      <c:valAx>
        <c:axId val="718041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4210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0.1938</c:v>
                </c:pt>
                <c:pt idx="1">
                  <c:v>0.1956</c:v>
                </c:pt>
                <c:pt idx="2">
                  <c:v>0.18920000000000001</c:v>
                </c:pt>
                <c:pt idx="3">
                  <c:v>0.19109999999999999</c:v>
                </c:pt>
                <c:pt idx="4">
                  <c:v>0.18509999999999999</c:v>
                </c:pt>
                <c:pt idx="5">
                  <c:v>0.18890000000000001</c:v>
                </c:pt>
                <c:pt idx="6">
                  <c:v>0.18310000000000001</c:v>
                </c:pt>
                <c:pt idx="7">
                  <c:v>0.18679999999999999</c:v>
                </c:pt>
                <c:pt idx="8">
                  <c:v>0.18099999999999999</c:v>
                </c:pt>
                <c:pt idx="9">
                  <c:v>0.17810000000000001</c:v>
                </c:pt>
                <c:pt idx="10">
                  <c:v>0.18079999999999999</c:v>
                </c:pt>
                <c:pt idx="11">
                  <c:v>0.18279999999999999</c:v>
                </c:pt>
                <c:pt idx="12">
                  <c:v>0.18229999999999999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0.11269999999999999</c:v>
                </c:pt>
                <c:pt idx="1">
                  <c:v>0.1061</c:v>
                </c:pt>
                <c:pt idx="2">
                  <c:v>0.1056</c:v>
                </c:pt>
                <c:pt idx="3">
                  <c:v>0.10390000000000001</c:v>
                </c:pt>
                <c:pt idx="4">
                  <c:v>0.1041</c:v>
                </c:pt>
                <c:pt idx="5">
                  <c:v>0.1048</c:v>
                </c:pt>
                <c:pt idx="6">
                  <c:v>0.1047</c:v>
                </c:pt>
                <c:pt idx="7">
                  <c:v>0.1056</c:v>
                </c:pt>
                <c:pt idx="8">
                  <c:v>0.1051</c:v>
                </c:pt>
                <c:pt idx="9">
                  <c:v>0.10580000000000001</c:v>
                </c:pt>
                <c:pt idx="10">
                  <c:v>0.1065</c:v>
                </c:pt>
                <c:pt idx="11">
                  <c:v>0.1069</c:v>
                </c:pt>
                <c:pt idx="12">
                  <c:v>0.1106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6.0900000000000003E-2</c:v>
                </c:pt>
                <c:pt idx="1">
                  <c:v>6.9500000000000006E-2</c:v>
                </c:pt>
                <c:pt idx="2">
                  <c:v>6.3399999999999998E-2</c:v>
                </c:pt>
                <c:pt idx="3">
                  <c:v>6.9099999999999995E-2</c:v>
                </c:pt>
                <c:pt idx="4">
                  <c:v>6.25E-2</c:v>
                </c:pt>
                <c:pt idx="5">
                  <c:v>6.6699999999999995E-2</c:v>
                </c:pt>
                <c:pt idx="6">
                  <c:v>6.08E-2</c:v>
                </c:pt>
                <c:pt idx="7">
                  <c:v>6.3899999999999998E-2</c:v>
                </c:pt>
                <c:pt idx="8">
                  <c:v>5.74E-2</c:v>
                </c:pt>
                <c:pt idx="9">
                  <c:v>5.2400000000000002E-2</c:v>
                </c:pt>
                <c:pt idx="10">
                  <c:v>5.57E-2</c:v>
                </c:pt>
                <c:pt idx="11">
                  <c:v>5.8200000000000002E-2</c:v>
                </c:pt>
                <c:pt idx="12">
                  <c:v>5.3800000000000001E-2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7.2999999999999995E-2</c:v>
                </c:pt>
                <c:pt idx="1">
                  <c:v>7.0800000000000002E-2</c:v>
                </c:pt>
                <c:pt idx="2">
                  <c:v>6.7599999999999993E-2</c:v>
                </c:pt>
                <c:pt idx="3">
                  <c:v>6.59E-2</c:v>
                </c:pt>
                <c:pt idx="4">
                  <c:v>6.5299999999999997E-2</c:v>
                </c:pt>
                <c:pt idx="5">
                  <c:v>6.54E-2</c:v>
                </c:pt>
                <c:pt idx="6">
                  <c:v>6.4699999999999994E-2</c:v>
                </c:pt>
                <c:pt idx="7">
                  <c:v>6.4899999999999999E-2</c:v>
                </c:pt>
                <c:pt idx="8">
                  <c:v>6.3500000000000001E-2</c:v>
                </c:pt>
                <c:pt idx="9">
                  <c:v>6.3299999999999995E-2</c:v>
                </c:pt>
                <c:pt idx="10">
                  <c:v>6.2899999999999998E-2</c:v>
                </c:pt>
                <c:pt idx="11">
                  <c:v>6.2199999999999998E-2</c:v>
                </c:pt>
                <c:pt idx="12">
                  <c:v>6.4100000000000004E-2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737472"/>
        <c:axId val="718043328"/>
      </c:lineChart>
      <c:catAx>
        <c:axId val="6697374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8043328"/>
        <c:crosses val="autoZero"/>
        <c:auto val="1"/>
        <c:lblAlgn val="ctr"/>
        <c:lblOffset val="100"/>
        <c:noMultiLvlLbl val="0"/>
      </c:catAx>
      <c:valAx>
        <c:axId val="718043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7374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0.78610000000000013</c:v>
                </c:pt>
                <c:pt idx="1">
                  <c:v>0.78370000000000006</c:v>
                </c:pt>
                <c:pt idx="2">
                  <c:v>0.7871999999999999</c:v>
                </c:pt>
                <c:pt idx="3">
                  <c:v>0.7860999999999998</c:v>
                </c:pt>
                <c:pt idx="4">
                  <c:v>0.79170000000000007</c:v>
                </c:pt>
                <c:pt idx="5">
                  <c:v>0.78810000000000002</c:v>
                </c:pt>
                <c:pt idx="6">
                  <c:v>0.79349999999999998</c:v>
                </c:pt>
                <c:pt idx="7">
                  <c:v>0.78949999999999998</c:v>
                </c:pt>
                <c:pt idx="8">
                  <c:v>0.79469999999999996</c:v>
                </c:pt>
                <c:pt idx="9">
                  <c:v>0.79749999999999999</c:v>
                </c:pt>
                <c:pt idx="10">
                  <c:v>0.79349999999999998</c:v>
                </c:pt>
                <c:pt idx="11">
                  <c:v>0.79050000000000009</c:v>
                </c:pt>
                <c:pt idx="12">
                  <c:v>0.78959999999999997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0.87749999999999995</c:v>
                </c:pt>
                <c:pt idx="1">
                  <c:v>0.88379999999999992</c:v>
                </c:pt>
                <c:pt idx="2">
                  <c:v>0.88419999999999987</c:v>
                </c:pt>
                <c:pt idx="3">
                  <c:v>0.88559999999999994</c:v>
                </c:pt>
                <c:pt idx="4">
                  <c:v>0.88550000000000006</c:v>
                </c:pt>
                <c:pt idx="5">
                  <c:v>0.88470000000000004</c:v>
                </c:pt>
                <c:pt idx="6">
                  <c:v>0.88450000000000006</c:v>
                </c:pt>
                <c:pt idx="7">
                  <c:v>0.8831</c:v>
                </c:pt>
                <c:pt idx="8">
                  <c:v>0.8832000000000001</c:v>
                </c:pt>
                <c:pt idx="9">
                  <c:v>0.88270000000000004</c:v>
                </c:pt>
                <c:pt idx="10">
                  <c:v>0.88180000000000003</c:v>
                </c:pt>
                <c:pt idx="11">
                  <c:v>0.88050000000000006</c:v>
                </c:pt>
                <c:pt idx="12">
                  <c:v>0.87530000000000008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0.92810000000000004</c:v>
                </c:pt>
                <c:pt idx="1">
                  <c:v>0.91830000000000001</c:v>
                </c:pt>
                <c:pt idx="2">
                  <c:v>0.92149999999999999</c:v>
                </c:pt>
                <c:pt idx="3">
                  <c:v>0.91820000000000013</c:v>
                </c:pt>
                <c:pt idx="4">
                  <c:v>0.9245000000000001</c:v>
                </c:pt>
                <c:pt idx="5">
                  <c:v>0.92040000000000011</c:v>
                </c:pt>
                <c:pt idx="6">
                  <c:v>0.92640000000000011</c:v>
                </c:pt>
                <c:pt idx="7">
                  <c:v>0.9235000000000001</c:v>
                </c:pt>
                <c:pt idx="8">
                  <c:v>0.93010000000000004</c:v>
                </c:pt>
                <c:pt idx="9">
                  <c:v>0.93490000000000006</c:v>
                </c:pt>
                <c:pt idx="10">
                  <c:v>0.93040000000000012</c:v>
                </c:pt>
                <c:pt idx="11">
                  <c:v>0.92700000000000005</c:v>
                </c:pt>
                <c:pt idx="12">
                  <c:v>0.93030000000000013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0.92200000000000015</c:v>
                </c:pt>
                <c:pt idx="1">
                  <c:v>0.92430000000000012</c:v>
                </c:pt>
                <c:pt idx="2">
                  <c:v>0.92760000000000009</c:v>
                </c:pt>
                <c:pt idx="3">
                  <c:v>0.92940000000000011</c:v>
                </c:pt>
                <c:pt idx="4">
                  <c:v>0.93</c:v>
                </c:pt>
                <c:pt idx="5">
                  <c:v>0.92960000000000009</c:v>
                </c:pt>
                <c:pt idx="6">
                  <c:v>0.93020000000000014</c:v>
                </c:pt>
                <c:pt idx="7">
                  <c:v>0.92930000000000001</c:v>
                </c:pt>
                <c:pt idx="8">
                  <c:v>0.9305000000000001</c:v>
                </c:pt>
                <c:pt idx="9">
                  <c:v>0.93069999999999986</c:v>
                </c:pt>
                <c:pt idx="10">
                  <c:v>0.93030000000000002</c:v>
                </c:pt>
                <c:pt idx="11">
                  <c:v>0.93069999999999997</c:v>
                </c:pt>
                <c:pt idx="12">
                  <c:v>0.92859999999999998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738496"/>
        <c:axId val="721289792"/>
      </c:lineChart>
      <c:catAx>
        <c:axId val="6697384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1289792"/>
        <c:crosses val="autoZero"/>
        <c:auto val="1"/>
        <c:lblAlgn val="ctr"/>
        <c:lblOffset val="100"/>
        <c:noMultiLvlLbl val="0"/>
      </c:catAx>
      <c:valAx>
        <c:axId val="721289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7384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197.69</c:v>
                </c:pt>
                <c:pt idx="1">
                  <c:v>180.25</c:v>
                </c:pt>
                <c:pt idx="2">
                  <c:v>203.45</c:v>
                </c:pt>
                <c:pt idx="3">
                  <c:v>196.88</c:v>
                </c:pt>
                <c:pt idx="4">
                  <c:v>229.07</c:v>
                </c:pt>
                <c:pt idx="5">
                  <c:v>226.05</c:v>
                </c:pt>
                <c:pt idx="6">
                  <c:v>237.41</c:v>
                </c:pt>
                <c:pt idx="7">
                  <c:v>217.87</c:v>
                </c:pt>
                <c:pt idx="8">
                  <c:v>201.4</c:v>
                </c:pt>
                <c:pt idx="9">
                  <c:v>217.66</c:v>
                </c:pt>
                <c:pt idx="10">
                  <c:v>195.7</c:v>
                </c:pt>
                <c:pt idx="11">
                  <c:v>166.79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215.93</c:v>
                </c:pt>
                <c:pt idx="1">
                  <c:v>201.99</c:v>
                </c:pt>
                <c:pt idx="2">
                  <c:v>224.22</c:v>
                </c:pt>
                <c:pt idx="3">
                  <c:v>108.99</c:v>
                </c:pt>
                <c:pt idx="4">
                  <c:v>116.42</c:v>
                </c:pt>
                <c:pt idx="5">
                  <c:v>172.28</c:v>
                </c:pt>
                <c:pt idx="6">
                  <c:v>187.68</c:v>
                </c:pt>
                <c:pt idx="7">
                  <c:v>190.64</c:v>
                </c:pt>
                <c:pt idx="8">
                  <c:v>200.92</c:v>
                </c:pt>
                <c:pt idx="9">
                  <c:v>179.98</c:v>
                </c:pt>
                <c:pt idx="10">
                  <c:v>193.7</c:v>
                </c:pt>
                <c:pt idx="11">
                  <c:v>200.54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189.45</c:v>
                </c:pt>
                <c:pt idx="1">
                  <c:v>185.52</c:v>
                </c:pt>
                <c:pt idx="2">
                  <c:v>232.03</c:v>
                </c:pt>
                <c:pt idx="3">
                  <c:v>216.58</c:v>
                </c:pt>
                <c:pt idx="4">
                  <c:v>226.21</c:v>
                </c:pt>
                <c:pt idx="5">
                  <c:v>218.03</c:v>
                </c:pt>
                <c:pt idx="6">
                  <c:v>212.65</c:v>
                </c:pt>
                <c:pt idx="7">
                  <c:v>210.01</c:v>
                </c:pt>
                <c:pt idx="8">
                  <c:v>218.57</c:v>
                </c:pt>
                <c:pt idx="9">
                  <c:v>224.33</c:v>
                </c:pt>
                <c:pt idx="10">
                  <c:v>211.9</c:v>
                </c:pt>
                <c:pt idx="11">
                  <c:v>224.87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197.96</c:v>
                </c:pt>
                <c:pt idx="1">
                  <c:v>198.17</c:v>
                </c:pt>
                <c:pt idx="2">
                  <c:v>237.57</c:v>
                </c:pt>
                <c:pt idx="3">
                  <c:v>225.51</c:v>
                </c:pt>
                <c:pt idx="4">
                  <c:v>250.32</c:v>
                </c:pt>
                <c:pt idx="5">
                  <c:v>234.02</c:v>
                </c:pt>
                <c:pt idx="6">
                  <c:v>232.73</c:v>
                </c:pt>
                <c:pt idx="7">
                  <c:v>246.77</c:v>
                </c:pt>
                <c:pt idx="8">
                  <c:v>231.54</c:v>
                </c:pt>
                <c:pt idx="9">
                  <c:v>242.25</c:v>
                </c:pt>
                <c:pt idx="10">
                  <c:v>233.75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739520"/>
        <c:axId val="721292096"/>
      </c:lineChart>
      <c:catAx>
        <c:axId val="66973952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1292096"/>
        <c:crosses val="autoZero"/>
        <c:auto val="1"/>
        <c:lblAlgn val="ctr"/>
        <c:lblOffset val="100"/>
        <c:noMultiLvlLbl val="0"/>
      </c:catAx>
      <c:valAx>
        <c:axId val="721292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7395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118.73</c:v>
                </c:pt>
                <c:pt idx="1">
                  <c:v>103.98</c:v>
                </c:pt>
                <c:pt idx="2">
                  <c:v>114.48</c:v>
                </c:pt>
                <c:pt idx="3">
                  <c:v>110.93</c:v>
                </c:pt>
                <c:pt idx="4">
                  <c:v>138.75</c:v>
                </c:pt>
                <c:pt idx="5">
                  <c:v>133.26</c:v>
                </c:pt>
                <c:pt idx="6">
                  <c:v>135.68</c:v>
                </c:pt>
                <c:pt idx="7">
                  <c:v>131.65</c:v>
                </c:pt>
                <c:pt idx="8">
                  <c:v>120.45</c:v>
                </c:pt>
                <c:pt idx="9">
                  <c:v>130.63</c:v>
                </c:pt>
                <c:pt idx="10">
                  <c:v>123.79</c:v>
                </c:pt>
                <c:pt idx="11">
                  <c:v>100.38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134.02000000000001</c:v>
                </c:pt>
                <c:pt idx="1">
                  <c:v>116.31</c:v>
                </c:pt>
                <c:pt idx="2">
                  <c:v>123.57</c:v>
                </c:pt>
                <c:pt idx="3">
                  <c:v>59.63</c:v>
                </c:pt>
                <c:pt idx="4">
                  <c:v>62.97</c:v>
                </c:pt>
                <c:pt idx="5">
                  <c:v>91.82</c:v>
                </c:pt>
                <c:pt idx="6">
                  <c:v>102.53</c:v>
                </c:pt>
                <c:pt idx="7">
                  <c:v>98.82</c:v>
                </c:pt>
                <c:pt idx="8">
                  <c:v>101.13</c:v>
                </c:pt>
                <c:pt idx="9">
                  <c:v>93.92</c:v>
                </c:pt>
                <c:pt idx="10">
                  <c:v>105.17</c:v>
                </c:pt>
                <c:pt idx="11">
                  <c:v>108.34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99.19</c:v>
                </c:pt>
                <c:pt idx="1">
                  <c:v>92.47</c:v>
                </c:pt>
                <c:pt idx="2">
                  <c:v>116.04</c:v>
                </c:pt>
                <c:pt idx="3">
                  <c:v>111.25</c:v>
                </c:pt>
                <c:pt idx="4">
                  <c:v>109.37</c:v>
                </c:pt>
                <c:pt idx="5">
                  <c:v>115.45</c:v>
                </c:pt>
                <c:pt idx="6">
                  <c:v>110.71</c:v>
                </c:pt>
                <c:pt idx="7">
                  <c:v>109.53</c:v>
                </c:pt>
                <c:pt idx="8">
                  <c:v>112.22</c:v>
                </c:pt>
                <c:pt idx="9">
                  <c:v>117.06</c:v>
                </c:pt>
                <c:pt idx="10">
                  <c:v>110.01</c:v>
                </c:pt>
                <c:pt idx="11">
                  <c:v>112.33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101.02</c:v>
                </c:pt>
                <c:pt idx="1">
                  <c:v>100.92</c:v>
                </c:pt>
                <c:pt idx="2">
                  <c:v>111.84</c:v>
                </c:pt>
                <c:pt idx="3">
                  <c:v>108.61</c:v>
                </c:pt>
                <c:pt idx="4">
                  <c:v>114.86</c:v>
                </c:pt>
                <c:pt idx="5">
                  <c:v>108.45</c:v>
                </c:pt>
                <c:pt idx="6">
                  <c:v>108.72</c:v>
                </c:pt>
                <c:pt idx="7">
                  <c:v>121.31</c:v>
                </c:pt>
                <c:pt idx="8">
                  <c:v>113.89</c:v>
                </c:pt>
                <c:pt idx="9">
                  <c:v>115.45</c:v>
                </c:pt>
                <c:pt idx="10">
                  <c:v>111.09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913088"/>
        <c:axId val="721294400"/>
      </c:lineChart>
      <c:catAx>
        <c:axId val="66991308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1294400"/>
        <c:crosses val="autoZero"/>
        <c:auto val="1"/>
        <c:lblAlgn val="ctr"/>
        <c:lblOffset val="100"/>
        <c:noMultiLvlLbl val="0"/>
      </c:catAx>
      <c:valAx>
        <c:axId val="721294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913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29.6</c:v>
                </c:pt>
                <c:pt idx="1">
                  <c:v>27.56</c:v>
                </c:pt>
                <c:pt idx="2">
                  <c:v>31.32</c:v>
                </c:pt>
                <c:pt idx="3">
                  <c:v>31.54</c:v>
                </c:pt>
                <c:pt idx="4">
                  <c:v>31.16</c:v>
                </c:pt>
                <c:pt idx="5">
                  <c:v>31.81</c:v>
                </c:pt>
                <c:pt idx="6">
                  <c:v>35.68</c:v>
                </c:pt>
                <c:pt idx="7">
                  <c:v>26.91</c:v>
                </c:pt>
                <c:pt idx="8">
                  <c:v>24.76</c:v>
                </c:pt>
                <c:pt idx="9">
                  <c:v>29.28</c:v>
                </c:pt>
                <c:pt idx="10">
                  <c:v>20.94</c:v>
                </c:pt>
                <c:pt idx="11">
                  <c:v>19.54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24.65</c:v>
                </c:pt>
                <c:pt idx="1">
                  <c:v>25.35</c:v>
                </c:pt>
                <c:pt idx="2">
                  <c:v>33.69</c:v>
                </c:pt>
                <c:pt idx="3">
                  <c:v>15.55</c:v>
                </c:pt>
                <c:pt idx="4">
                  <c:v>17.38</c:v>
                </c:pt>
                <c:pt idx="5">
                  <c:v>25.57</c:v>
                </c:pt>
                <c:pt idx="6">
                  <c:v>26.48</c:v>
                </c:pt>
                <c:pt idx="7">
                  <c:v>28.58</c:v>
                </c:pt>
                <c:pt idx="8">
                  <c:v>33.799999999999997</c:v>
                </c:pt>
                <c:pt idx="9">
                  <c:v>23.95</c:v>
                </c:pt>
                <c:pt idx="10">
                  <c:v>28.15</c:v>
                </c:pt>
                <c:pt idx="11">
                  <c:v>31.92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27.56</c:v>
                </c:pt>
                <c:pt idx="1">
                  <c:v>30.84</c:v>
                </c:pt>
                <c:pt idx="2">
                  <c:v>36.71</c:v>
                </c:pt>
                <c:pt idx="3">
                  <c:v>36.44</c:v>
                </c:pt>
                <c:pt idx="4">
                  <c:v>38.590000000000003</c:v>
                </c:pt>
                <c:pt idx="5">
                  <c:v>32.619999999999997</c:v>
                </c:pt>
                <c:pt idx="6">
                  <c:v>29.06</c:v>
                </c:pt>
                <c:pt idx="7">
                  <c:v>28.85</c:v>
                </c:pt>
                <c:pt idx="8">
                  <c:v>29.49</c:v>
                </c:pt>
                <c:pt idx="9">
                  <c:v>28.58</c:v>
                </c:pt>
                <c:pt idx="10">
                  <c:v>28.69</c:v>
                </c:pt>
                <c:pt idx="11">
                  <c:v>33.75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26.7</c:v>
                </c:pt>
                <c:pt idx="1">
                  <c:v>27.77</c:v>
                </c:pt>
                <c:pt idx="2">
                  <c:v>34.659999999999997</c:v>
                </c:pt>
                <c:pt idx="3">
                  <c:v>34.020000000000003</c:v>
                </c:pt>
                <c:pt idx="4">
                  <c:v>37.19</c:v>
                </c:pt>
                <c:pt idx="5">
                  <c:v>34.82</c:v>
                </c:pt>
                <c:pt idx="6">
                  <c:v>35.200000000000003</c:v>
                </c:pt>
                <c:pt idx="7">
                  <c:v>36.49</c:v>
                </c:pt>
                <c:pt idx="8">
                  <c:v>31.54</c:v>
                </c:pt>
                <c:pt idx="9">
                  <c:v>35.200000000000003</c:v>
                </c:pt>
                <c:pt idx="10">
                  <c:v>33.369999999999997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915136"/>
        <c:axId val="721296704"/>
      </c:lineChart>
      <c:catAx>
        <c:axId val="66991513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1296704"/>
        <c:crosses val="autoZero"/>
        <c:auto val="1"/>
        <c:lblAlgn val="ctr"/>
        <c:lblOffset val="100"/>
        <c:noMultiLvlLbl val="0"/>
      </c:catAx>
      <c:valAx>
        <c:axId val="721296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9151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6.62</c:v>
                </c:pt>
                <c:pt idx="1">
                  <c:v>5.0599999999999996</c:v>
                </c:pt>
                <c:pt idx="2">
                  <c:v>6.35</c:v>
                </c:pt>
                <c:pt idx="3">
                  <c:v>5.97</c:v>
                </c:pt>
                <c:pt idx="4">
                  <c:v>6.03</c:v>
                </c:pt>
                <c:pt idx="5">
                  <c:v>7.1</c:v>
                </c:pt>
                <c:pt idx="6">
                  <c:v>7.86</c:v>
                </c:pt>
                <c:pt idx="7">
                  <c:v>6.57</c:v>
                </c:pt>
                <c:pt idx="8">
                  <c:v>7.16</c:v>
                </c:pt>
                <c:pt idx="9">
                  <c:v>7.8</c:v>
                </c:pt>
                <c:pt idx="10">
                  <c:v>6.73</c:v>
                </c:pt>
                <c:pt idx="11">
                  <c:v>5.97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6.89</c:v>
                </c:pt>
                <c:pt idx="1">
                  <c:v>8.07</c:v>
                </c:pt>
                <c:pt idx="2">
                  <c:v>8.7200000000000006</c:v>
                </c:pt>
                <c:pt idx="3">
                  <c:v>3.07</c:v>
                </c:pt>
                <c:pt idx="4">
                  <c:v>4.04</c:v>
                </c:pt>
                <c:pt idx="5">
                  <c:v>7.97</c:v>
                </c:pt>
                <c:pt idx="6">
                  <c:v>7.43</c:v>
                </c:pt>
                <c:pt idx="7">
                  <c:v>7.91</c:v>
                </c:pt>
                <c:pt idx="8">
                  <c:v>9.15</c:v>
                </c:pt>
                <c:pt idx="9">
                  <c:v>8.93</c:v>
                </c:pt>
                <c:pt idx="10">
                  <c:v>8.34</c:v>
                </c:pt>
                <c:pt idx="11">
                  <c:v>9.1999999999999993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10.01</c:v>
                </c:pt>
                <c:pt idx="1">
                  <c:v>9.31</c:v>
                </c:pt>
                <c:pt idx="2">
                  <c:v>11.52</c:v>
                </c:pt>
                <c:pt idx="3">
                  <c:v>11.03</c:v>
                </c:pt>
                <c:pt idx="4">
                  <c:v>12.65</c:v>
                </c:pt>
                <c:pt idx="5">
                  <c:v>10.87</c:v>
                </c:pt>
                <c:pt idx="6">
                  <c:v>11.41</c:v>
                </c:pt>
                <c:pt idx="7">
                  <c:v>12.92</c:v>
                </c:pt>
                <c:pt idx="8">
                  <c:v>12.54</c:v>
                </c:pt>
                <c:pt idx="9">
                  <c:v>12.65</c:v>
                </c:pt>
                <c:pt idx="10">
                  <c:v>10.66</c:v>
                </c:pt>
                <c:pt idx="11">
                  <c:v>11.84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10.06</c:v>
                </c:pt>
                <c:pt idx="1">
                  <c:v>9.0399999999999991</c:v>
                </c:pt>
                <c:pt idx="2">
                  <c:v>15.02</c:v>
                </c:pt>
                <c:pt idx="3">
                  <c:v>12.65</c:v>
                </c:pt>
                <c:pt idx="4">
                  <c:v>14.96</c:v>
                </c:pt>
                <c:pt idx="5">
                  <c:v>15.07</c:v>
                </c:pt>
                <c:pt idx="6">
                  <c:v>12.22</c:v>
                </c:pt>
                <c:pt idx="7">
                  <c:v>12.76</c:v>
                </c:pt>
                <c:pt idx="8">
                  <c:v>12.81</c:v>
                </c:pt>
                <c:pt idx="9">
                  <c:v>13.89</c:v>
                </c:pt>
                <c:pt idx="10">
                  <c:v>11.57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916160"/>
        <c:axId val="721569472"/>
      </c:lineChart>
      <c:catAx>
        <c:axId val="66991616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1569472"/>
        <c:crosses val="autoZero"/>
        <c:auto val="1"/>
        <c:lblAlgn val="ctr"/>
        <c:lblOffset val="100"/>
        <c:noMultiLvlLbl val="0"/>
      </c:catAx>
      <c:valAx>
        <c:axId val="72156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9161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0.43</c:v>
                </c:pt>
                <c:pt idx="1">
                  <c:v>0.54</c:v>
                </c:pt>
                <c:pt idx="2">
                  <c:v>0.05</c:v>
                </c:pt>
                <c:pt idx="3">
                  <c:v>0.22</c:v>
                </c:pt>
                <c:pt idx="4">
                  <c:v>0.48</c:v>
                </c:pt>
                <c:pt idx="5">
                  <c:v>0.38</c:v>
                </c:pt>
                <c:pt idx="6">
                  <c:v>0.81</c:v>
                </c:pt>
                <c:pt idx="7">
                  <c:v>0.59</c:v>
                </c:pt>
                <c:pt idx="8">
                  <c:v>0.54</c:v>
                </c:pt>
                <c:pt idx="9">
                  <c:v>0.48</c:v>
                </c:pt>
                <c:pt idx="10">
                  <c:v>0.22</c:v>
                </c:pt>
                <c:pt idx="11">
                  <c:v>0.16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0.48</c:v>
                </c:pt>
                <c:pt idx="1">
                  <c:v>0.59</c:v>
                </c:pt>
                <c:pt idx="2">
                  <c:v>0.54</c:v>
                </c:pt>
                <c:pt idx="3">
                  <c:v>0.32</c:v>
                </c:pt>
                <c:pt idx="4">
                  <c:v>0.22</c:v>
                </c:pt>
                <c:pt idx="5">
                  <c:v>0.65</c:v>
                </c:pt>
                <c:pt idx="6">
                  <c:v>0.43</c:v>
                </c:pt>
                <c:pt idx="7">
                  <c:v>0.38</c:v>
                </c:pt>
                <c:pt idx="8">
                  <c:v>0.59</c:v>
                </c:pt>
                <c:pt idx="9">
                  <c:v>0.75</c:v>
                </c:pt>
                <c:pt idx="10">
                  <c:v>0.65</c:v>
                </c:pt>
                <c:pt idx="11">
                  <c:v>0.65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0.43</c:v>
                </c:pt>
                <c:pt idx="1">
                  <c:v>0.38</c:v>
                </c:pt>
                <c:pt idx="2">
                  <c:v>0.43</c:v>
                </c:pt>
                <c:pt idx="3">
                  <c:v>0.54</c:v>
                </c:pt>
                <c:pt idx="4">
                  <c:v>0.32</c:v>
                </c:pt>
                <c:pt idx="5">
                  <c:v>1.35</c:v>
                </c:pt>
                <c:pt idx="6">
                  <c:v>0.81</c:v>
                </c:pt>
                <c:pt idx="7">
                  <c:v>0.54</c:v>
                </c:pt>
                <c:pt idx="8">
                  <c:v>0.81</c:v>
                </c:pt>
                <c:pt idx="9">
                  <c:v>0.86</c:v>
                </c:pt>
                <c:pt idx="10">
                  <c:v>0.75</c:v>
                </c:pt>
                <c:pt idx="11">
                  <c:v>0.97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0.59</c:v>
                </c:pt>
                <c:pt idx="1">
                  <c:v>0.91</c:v>
                </c:pt>
                <c:pt idx="2">
                  <c:v>1.35</c:v>
                </c:pt>
                <c:pt idx="3">
                  <c:v>0.91</c:v>
                </c:pt>
                <c:pt idx="4">
                  <c:v>1.18</c:v>
                </c:pt>
                <c:pt idx="5">
                  <c:v>0.27</c:v>
                </c:pt>
                <c:pt idx="6">
                  <c:v>0.91</c:v>
                </c:pt>
                <c:pt idx="7">
                  <c:v>0.81</c:v>
                </c:pt>
                <c:pt idx="8">
                  <c:v>1.02</c:v>
                </c:pt>
                <c:pt idx="9">
                  <c:v>0.75</c:v>
                </c:pt>
                <c:pt idx="10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921792"/>
        <c:axId val="721571776"/>
      </c:lineChart>
      <c:catAx>
        <c:axId val="66992179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1571776"/>
        <c:crosses val="autoZero"/>
        <c:auto val="1"/>
        <c:lblAlgn val="ctr"/>
        <c:lblOffset val="100"/>
        <c:noMultiLvlLbl val="0"/>
      </c:catAx>
      <c:valAx>
        <c:axId val="721571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9217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0.20110935847879219</c:v>
                </c:pt>
                <c:pt idx="1">
                  <c:v>0.42776342930439759</c:v>
                </c:pt>
                <c:pt idx="2">
                  <c:v>0.19645005286786502</c:v>
                </c:pt>
                <c:pt idx="3">
                  <c:v>8.9171621223414391E-2</c:v>
                </c:pt>
                <c:pt idx="4">
                  <c:v>5.8731864588930684E-2</c:v>
                </c:pt>
                <c:pt idx="5">
                  <c:v>4.3351649304050888E-3</c:v>
                </c:pt>
                <c:pt idx="6">
                  <c:v>2.2438508606195073E-2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16934400"/>
        <c:axId val="716708608"/>
      </c:barChart>
      <c:catAx>
        <c:axId val="616934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6708608"/>
        <c:crosses val="autoZero"/>
        <c:auto val="1"/>
        <c:lblAlgn val="ctr"/>
        <c:lblOffset val="100"/>
        <c:noMultiLvlLbl val="0"/>
      </c:catAx>
      <c:valAx>
        <c:axId val="71670860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6934400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20.83</c:v>
                </c:pt>
                <c:pt idx="1">
                  <c:v>18.95</c:v>
                </c:pt>
                <c:pt idx="2">
                  <c:v>23.47</c:v>
                </c:pt>
                <c:pt idx="3">
                  <c:v>21.37</c:v>
                </c:pt>
                <c:pt idx="4">
                  <c:v>22.23</c:v>
                </c:pt>
                <c:pt idx="5">
                  <c:v>22.39</c:v>
                </c:pt>
                <c:pt idx="6">
                  <c:v>25.46</c:v>
                </c:pt>
                <c:pt idx="7">
                  <c:v>24.44</c:v>
                </c:pt>
                <c:pt idx="8">
                  <c:v>21.8</c:v>
                </c:pt>
                <c:pt idx="9">
                  <c:v>20.29</c:v>
                </c:pt>
                <c:pt idx="10">
                  <c:v>19</c:v>
                </c:pt>
                <c:pt idx="11">
                  <c:v>18.84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22.5</c:v>
                </c:pt>
                <c:pt idx="1">
                  <c:v>21.26</c:v>
                </c:pt>
                <c:pt idx="2">
                  <c:v>25.08</c:v>
                </c:pt>
                <c:pt idx="3">
                  <c:v>13.67</c:v>
                </c:pt>
                <c:pt idx="4">
                  <c:v>13.24</c:v>
                </c:pt>
                <c:pt idx="5">
                  <c:v>19.21</c:v>
                </c:pt>
                <c:pt idx="6">
                  <c:v>21.31</c:v>
                </c:pt>
                <c:pt idx="7">
                  <c:v>24.38</c:v>
                </c:pt>
                <c:pt idx="8">
                  <c:v>23.52</c:v>
                </c:pt>
                <c:pt idx="9">
                  <c:v>23.68</c:v>
                </c:pt>
                <c:pt idx="10">
                  <c:v>21.91</c:v>
                </c:pt>
                <c:pt idx="11">
                  <c:v>20.88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23.04</c:v>
                </c:pt>
                <c:pt idx="1">
                  <c:v>22.39</c:v>
                </c:pt>
                <c:pt idx="2">
                  <c:v>27.56</c:v>
                </c:pt>
                <c:pt idx="3">
                  <c:v>25.51</c:v>
                </c:pt>
                <c:pt idx="4">
                  <c:v>29.01</c:v>
                </c:pt>
                <c:pt idx="5">
                  <c:v>25.3</c:v>
                </c:pt>
                <c:pt idx="6">
                  <c:v>25.89</c:v>
                </c:pt>
                <c:pt idx="7">
                  <c:v>26.48</c:v>
                </c:pt>
                <c:pt idx="8">
                  <c:v>26.86</c:v>
                </c:pt>
                <c:pt idx="9">
                  <c:v>26.8</c:v>
                </c:pt>
                <c:pt idx="10">
                  <c:v>26</c:v>
                </c:pt>
                <c:pt idx="11">
                  <c:v>29.23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23.25</c:v>
                </c:pt>
                <c:pt idx="1">
                  <c:v>24.92</c:v>
                </c:pt>
                <c:pt idx="2">
                  <c:v>29.6</c:v>
                </c:pt>
                <c:pt idx="3">
                  <c:v>28.96</c:v>
                </c:pt>
                <c:pt idx="4">
                  <c:v>33.26</c:v>
                </c:pt>
                <c:pt idx="5">
                  <c:v>29.23</c:v>
                </c:pt>
                <c:pt idx="6">
                  <c:v>29.6</c:v>
                </c:pt>
                <c:pt idx="7">
                  <c:v>31.59</c:v>
                </c:pt>
                <c:pt idx="8">
                  <c:v>28.31</c:v>
                </c:pt>
                <c:pt idx="9">
                  <c:v>31.49</c:v>
                </c:pt>
                <c:pt idx="10">
                  <c:v>30.62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922816"/>
        <c:axId val="721574080"/>
      </c:lineChart>
      <c:catAx>
        <c:axId val="66992281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1574080"/>
        <c:crosses val="autoZero"/>
        <c:auto val="1"/>
        <c:lblAlgn val="ctr"/>
        <c:lblOffset val="100"/>
        <c:noMultiLvlLbl val="0"/>
      </c:catAx>
      <c:valAx>
        <c:axId val="721574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9228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2.31</c:v>
                </c:pt>
                <c:pt idx="1">
                  <c:v>2.8</c:v>
                </c:pt>
                <c:pt idx="2">
                  <c:v>3.55</c:v>
                </c:pt>
                <c:pt idx="3">
                  <c:v>3.61</c:v>
                </c:pt>
                <c:pt idx="4">
                  <c:v>3.5</c:v>
                </c:pt>
                <c:pt idx="5">
                  <c:v>2.64</c:v>
                </c:pt>
                <c:pt idx="6">
                  <c:v>3.77</c:v>
                </c:pt>
                <c:pt idx="7">
                  <c:v>4.04</c:v>
                </c:pt>
                <c:pt idx="8">
                  <c:v>3.23</c:v>
                </c:pt>
                <c:pt idx="9">
                  <c:v>3.66</c:v>
                </c:pt>
                <c:pt idx="10">
                  <c:v>2.8</c:v>
                </c:pt>
                <c:pt idx="11">
                  <c:v>2.1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1.56</c:v>
                </c:pt>
                <c:pt idx="1">
                  <c:v>3.44</c:v>
                </c:pt>
                <c:pt idx="2">
                  <c:v>4.1399999999999997</c:v>
                </c:pt>
                <c:pt idx="3">
                  <c:v>1.78</c:v>
                </c:pt>
                <c:pt idx="4">
                  <c:v>1.72</c:v>
                </c:pt>
                <c:pt idx="5">
                  <c:v>2.21</c:v>
                </c:pt>
                <c:pt idx="6">
                  <c:v>2.58</c:v>
                </c:pt>
                <c:pt idx="7">
                  <c:v>3.01</c:v>
                </c:pt>
                <c:pt idx="8">
                  <c:v>3.55</c:v>
                </c:pt>
                <c:pt idx="9">
                  <c:v>2.8</c:v>
                </c:pt>
                <c:pt idx="10">
                  <c:v>3.88</c:v>
                </c:pt>
                <c:pt idx="11">
                  <c:v>3.18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4.09</c:v>
                </c:pt>
                <c:pt idx="1">
                  <c:v>3.34</c:v>
                </c:pt>
                <c:pt idx="2">
                  <c:v>4.41</c:v>
                </c:pt>
                <c:pt idx="3">
                  <c:v>3.93</c:v>
                </c:pt>
                <c:pt idx="4">
                  <c:v>4.68</c:v>
                </c:pt>
                <c:pt idx="5">
                  <c:v>4.47</c:v>
                </c:pt>
                <c:pt idx="6">
                  <c:v>4.25</c:v>
                </c:pt>
                <c:pt idx="7">
                  <c:v>4.63</c:v>
                </c:pt>
                <c:pt idx="8">
                  <c:v>5.0599999999999996</c:v>
                </c:pt>
                <c:pt idx="9">
                  <c:v>5.0599999999999996</c:v>
                </c:pt>
                <c:pt idx="10">
                  <c:v>3.93</c:v>
                </c:pt>
                <c:pt idx="11">
                  <c:v>4.25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4.63</c:v>
                </c:pt>
                <c:pt idx="1">
                  <c:v>3.71</c:v>
                </c:pt>
                <c:pt idx="2">
                  <c:v>4.74</c:v>
                </c:pt>
                <c:pt idx="3">
                  <c:v>4.3600000000000003</c:v>
                </c:pt>
                <c:pt idx="4">
                  <c:v>4.84</c:v>
                </c:pt>
                <c:pt idx="5">
                  <c:v>5.1100000000000003</c:v>
                </c:pt>
                <c:pt idx="6">
                  <c:v>4.1399999999999997</c:v>
                </c:pt>
                <c:pt idx="7">
                  <c:v>4.63</c:v>
                </c:pt>
                <c:pt idx="8">
                  <c:v>4.41</c:v>
                </c:pt>
                <c:pt idx="9">
                  <c:v>5.01</c:v>
                </c:pt>
                <c:pt idx="10">
                  <c:v>4.5199999999999996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726080"/>
        <c:axId val="721805888"/>
      </c:lineChart>
      <c:catAx>
        <c:axId val="71972608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1805888"/>
        <c:crosses val="autoZero"/>
        <c:auto val="1"/>
        <c:lblAlgn val="ctr"/>
        <c:lblOffset val="100"/>
        <c:noMultiLvlLbl val="0"/>
      </c:catAx>
      <c:valAx>
        <c:axId val="721805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7260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19.16</c:v>
                </c:pt>
                <c:pt idx="1">
                  <c:v>21.37</c:v>
                </c:pt>
                <c:pt idx="2">
                  <c:v>24.22</c:v>
                </c:pt>
                <c:pt idx="3">
                  <c:v>23.25</c:v>
                </c:pt>
                <c:pt idx="4">
                  <c:v>26.91</c:v>
                </c:pt>
                <c:pt idx="5">
                  <c:v>28.47</c:v>
                </c:pt>
                <c:pt idx="6">
                  <c:v>28.15</c:v>
                </c:pt>
                <c:pt idx="7">
                  <c:v>23.68</c:v>
                </c:pt>
                <c:pt idx="8">
                  <c:v>23.47</c:v>
                </c:pt>
                <c:pt idx="9">
                  <c:v>25.51</c:v>
                </c:pt>
                <c:pt idx="10">
                  <c:v>22.23</c:v>
                </c:pt>
                <c:pt idx="11">
                  <c:v>19.809999999999999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25.83</c:v>
                </c:pt>
                <c:pt idx="1">
                  <c:v>26.96</c:v>
                </c:pt>
                <c:pt idx="2">
                  <c:v>28.47</c:v>
                </c:pt>
                <c:pt idx="3">
                  <c:v>14.96</c:v>
                </c:pt>
                <c:pt idx="4">
                  <c:v>16.850000000000001</c:v>
                </c:pt>
                <c:pt idx="5">
                  <c:v>24.87</c:v>
                </c:pt>
                <c:pt idx="6">
                  <c:v>26.91</c:v>
                </c:pt>
                <c:pt idx="7">
                  <c:v>27.56</c:v>
                </c:pt>
                <c:pt idx="8">
                  <c:v>29.17</c:v>
                </c:pt>
                <c:pt idx="9">
                  <c:v>25.94</c:v>
                </c:pt>
                <c:pt idx="10">
                  <c:v>25.62</c:v>
                </c:pt>
                <c:pt idx="11">
                  <c:v>26.37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25.13</c:v>
                </c:pt>
                <c:pt idx="1">
                  <c:v>26.8</c:v>
                </c:pt>
                <c:pt idx="2">
                  <c:v>35.36</c:v>
                </c:pt>
                <c:pt idx="3">
                  <c:v>27.88</c:v>
                </c:pt>
                <c:pt idx="4">
                  <c:v>31.59</c:v>
                </c:pt>
                <c:pt idx="5">
                  <c:v>27.99</c:v>
                </c:pt>
                <c:pt idx="6">
                  <c:v>30.52</c:v>
                </c:pt>
                <c:pt idx="7">
                  <c:v>27.07</c:v>
                </c:pt>
                <c:pt idx="8">
                  <c:v>31.59</c:v>
                </c:pt>
                <c:pt idx="9">
                  <c:v>33.32</c:v>
                </c:pt>
                <c:pt idx="10">
                  <c:v>31.86</c:v>
                </c:pt>
                <c:pt idx="11">
                  <c:v>32.51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31.7</c:v>
                </c:pt>
                <c:pt idx="1">
                  <c:v>30.89</c:v>
                </c:pt>
                <c:pt idx="2">
                  <c:v>40.369999999999997</c:v>
                </c:pt>
                <c:pt idx="3">
                  <c:v>36.01</c:v>
                </c:pt>
                <c:pt idx="4">
                  <c:v>44.03</c:v>
                </c:pt>
                <c:pt idx="5">
                  <c:v>41.07</c:v>
                </c:pt>
                <c:pt idx="6">
                  <c:v>41.93</c:v>
                </c:pt>
                <c:pt idx="7">
                  <c:v>39.18</c:v>
                </c:pt>
                <c:pt idx="8">
                  <c:v>39.56</c:v>
                </c:pt>
                <c:pt idx="9">
                  <c:v>40.47</c:v>
                </c:pt>
                <c:pt idx="10">
                  <c:v>41.87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727104"/>
        <c:axId val="721808192"/>
      </c:lineChart>
      <c:catAx>
        <c:axId val="71972710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1808192"/>
        <c:crosses val="autoZero"/>
        <c:auto val="1"/>
        <c:lblAlgn val="ctr"/>
        <c:lblOffset val="100"/>
        <c:noMultiLvlLbl val="0"/>
      </c:catAx>
      <c:valAx>
        <c:axId val="721808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7271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2.9288999999999999E-2</c:v>
                </c:pt>
                <c:pt idx="1">
                  <c:v>4.2894000000000002E-2</c:v>
                </c:pt>
                <c:pt idx="2">
                  <c:v>7.6341000000000006E-2</c:v>
                </c:pt>
                <c:pt idx="3">
                  <c:v>9.0567999999999996E-2</c:v>
                </c:pt>
                <c:pt idx="4">
                  <c:v>0.25287700000000002</c:v>
                </c:pt>
                <c:pt idx="5">
                  <c:v>0.38514199999999998</c:v>
                </c:pt>
                <c:pt idx="6">
                  <c:v>0.12288900000000003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9.0194114388912117E-2</c:v>
                </c:pt>
                <c:pt idx="1">
                  <c:v>5.7893355573617536E-2</c:v>
                </c:pt>
                <c:pt idx="2">
                  <c:v>9.9827326546651191E-2</c:v>
                </c:pt>
                <c:pt idx="3">
                  <c:v>2.3851007073174356E-2</c:v>
                </c:pt>
                <c:pt idx="4">
                  <c:v>0.26217998643229484</c:v>
                </c:pt>
                <c:pt idx="5">
                  <c:v>0.46605420998534997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60186112"/>
        <c:axId val="721811072"/>
      </c:barChart>
      <c:catAx>
        <c:axId val="660186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21811072"/>
        <c:crosses val="autoZero"/>
        <c:auto val="1"/>
        <c:lblAlgn val="ctr"/>
        <c:lblOffset val="100"/>
        <c:noMultiLvlLbl val="0"/>
      </c:catAx>
      <c:valAx>
        <c:axId val="72181107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018611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0.86700768149769281</c:v>
                </c:pt>
                <c:pt idx="1">
                  <c:v>0.74325811253142859</c:v>
                </c:pt>
                <c:pt idx="2">
                  <c:v>0.38729095946810005</c:v>
                </c:pt>
                <c:pt idx="3">
                  <c:v>0.38107367687805083</c:v>
                </c:pt>
                <c:pt idx="4">
                  <c:v>0.1850507970008716</c:v>
                </c:pt>
                <c:pt idx="5">
                  <c:v>0.260207485344853</c:v>
                </c:pt>
                <c:pt idx="6">
                  <c:v>0.57387355073028812</c:v>
                </c:pt>
                <c:pt idx="7">
                  <c:v>0.85799885981829871</c:v>
                </c:pt>
                <c:pt idx="8">
                  <c:v>0.37035458264671173</c:v>
                </c:pt>
                <c:pt idx="9">
                  <c:v>0.27509396102242067</c:v>
                </c:pt>
                <c:pt idx="10">
                  <c:v>0.91115073444682992</c:v>
                </c:pt>
                <c:pt idx="11">
                  <c:v>0.55282870762656799</c:v>
                </c:pt>
                <c:pt idx="12">
                  <c:v>0.46363634788364599</c:v>
                </c:pt>
                <c:pt idx="13">
                  <c:v>0.22847127279280402</c:v>
                </c:pt>
                <c:pt idx="14">
                  <c:v>9.6894651022957856E-2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75910912"/>
        <c:axId val="721812800"/>
      </c:barChart>
      <c:catAx>
        <c:axId val="775910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21812800"/>
        <c:crosses val="autoZero"/>
        <c:auto val="1"/>
        <c:lblAlgn val="ctr"/>
        <c:lblOffset val="100"/>
        <c:noMultiLvlLbl val="0"/>
      </c:catAx>
      <c:valAx>
        <c:axId val="72181280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7591091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0.25759695778323349</c:v>
                </c:pt>
                <c:pt idx="1">
                  <c:v>2.2481844558518035E-2</c:v>
                </c:pt>
                <c:pt idx="2">
                  <c:v>0.44427824608992739</c:v>
                </c:pt>
                <c:pt idx="3">
                  <c:v>5.9883985441310281E-2</c:v>
                </c:pt>
                <c:pt idx="4">
                  <c:v>5.7502961525915499E-3</c:v>
                </c:pt>
                <c:pt idx="5">
                  <c:v>0.20604709255412296</c:v>
                </c:pt>
                <c:pt idx="6">
                  <c:v>3.9615774202963246E-3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246336"/>
        <c:axId val="722232448"/>
      </c:barChart>
      <c:catAx>
        <c:axId val="719246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22232448"/>
        <c:crosses val="autoZero"/>
        <c:auto val="0"/>
        <c:lblAlgn val="ctr"/>
        <c:lblOffset val="100"/>
        <c:noMultiLvlLbl val="0"/>
      </c:catAx>
      <c:valAx>
        <c:axId val="72223244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9246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493277</c:v>
                </c:pt>
                <c:pt idx="1">
                  <c:v>874963</c:v>
                </c:pt>
                <c:pt idx="2">
                  <c:v>1325578</c:v>
                </c:pt>
                <c:pt idx="3">
                  <c:v>1857985</c:v>
                </c:pt>
                <c:pt idx="4">
                  <c:v>1863904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249080</c:v>
                </c:pt>
                <c:pt idx="1">
                  <c:v>448152</c:v>
                </c:pt>
                <c:pt idx="2">
                  <c:v>672584</c:v>
                </c:pt>
                <c:pt idx="3">
                  <c:v>938190</c:v>
                </c:pt>
                <c:pt idx="4">
                  <c:v>936197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244197</c:v>
                </c:pt>
                <c:pt idx="1">
                  <c:v>426811</c:v>
                </c:pt>
                <c:pt idx="2">
                  <c:v>652994</c:v>
                </c:pt>
                <c:pt idx="3">
                  <c:v>919795</c:v>
                </c:pt>
                <c:pt idx="4">
                  <c:v>927707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341568"/>
        <c:axId val="722234752"/>
      </c:lineChart>
      <c:catAx>
        <c:axId val="71934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22234752"/>
        <c:crosses val="autoZero"/>
        <c:auto val="1"/>
        <c:lblAlgn val="ctr"/>
        <c:lblOffset val="100"/>
        <c:noMultiLvlLbl val="0"/>
      </c:catAx>
      <c:valAx>
        <c:axId val="7222347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9341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115318</c:v>
                </c:pt>
                <c:pt idx="1">
                  <c:v>76494</c:v>
                </c:pt>
                <c:pt idx="2">
                  <c:v>486699</c:v>
                </c:pt>
                <c:pt idx="3">
                  <c:v>29362</c:v>
                </c:pt>
                <c:pt idx="4">
                  <c:v>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105137</c:v>
                </c:pt>
                <c:pt idx="1">
                  <c:v>72407</c:v>
                </c:pt>
                <c:pt idx="2">
                  <c:v>25687</c:v>
                </c:pt>
                <c:pt idx="3">
                  <c:v>24999</c:v>
                </c:pt>
                <c:pt idx="4">
                  <c:v>28509</c:v>
                </c:pt>
                <c:pt idx="5">
                  <c:v>18791</c:v>
                </c:pt>
                <c:pt idx="6">
                  <c:v>370881</c:v>
                </c:pt>
                <c:pt idx="7">
                  <c:v>27533</c:v>
                </c:pt>
                <c:pt idx="8">
                  <c:v>15244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7.1301718841983094E-2</c:v>
                </c:pt>
                <c:pt idx="1">
                  <c:v>0.62754939538296028</c:v>
                </c:pt>
                <c:pt idx="2">
                  <c:v>5.2208185872777493E-2</c:v>
                </c:pt>
                <c:pt idx="3">
                  <c:v>0.24894069990227913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106880</c:v>
                </c:pt>
                <c:pt idx="1">
                  <c:v>74954</c:v>
                </c:pt>
                <c:pt idx="2">
                  <c:v>25102</c:v>
                </c:pt>
                <c:pt idx="3">
                  <c:v>26173</c:v>
                </c:pt>
                <c:pt idx="4">
                  <c:v>29444</c:v>
                </c:pt>
                <c:pt idx="5">
                  <c:v>20845</c:v>
                </c:pt>
                <c:pt idx="6">
                  <c:v>365750</c:v>
                </c:pt>
                <c:pt idx="7">
                  <c:v>26046</c:v>
                </c:pt>
                <c:pt idx="8">
                  <c:v>13537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86039</c:v>
                </c:pt>
                <c:pt idx="1">
                  <c:v>58371</c:v>
                </c:pt>
                <c:pt idx="2">
                  <c:v>17763</c:v>
                </c:pt>
                <c:pt idx="3">
                  <c:v>28986</c:v>
                </c:pt>
                <c:pt idx="4">
                  <c:v>16720</c:v>
                </c:pt>
                <c:pt idx="5">
                  <c:v>21044</c:v>
                </c:pt>
                <c:pt idx="6">
                  <c:v>225307</c:v>
                </c:pt>
                <c:pt idx="7">
                  <c:v>20012</c:v>
                </c:pt>
                <c:pt idx="8">
                  <c:v>10635</c:v>
                </c:pt>
                <c:pt idx="9">
                  <c:v>42613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116754</c:v>
                </c:pt>
                <c:pt idx="1">
                  <c:v>56079</c:v>
                </c:pt>
                <c:pt idx="2">
                  <c:v>60675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1960</c:v>
                </c:pt>
                <c:pt idx="1">
                  <c:v>859</c:v>
                </c:pt>
                <c:pt idx="2">
                  <c:v>1101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5911424"/>
        <c:axId val="722732736"/>
      </c:barChart>
      <c:catAx>
        <c:axId val="77591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2732736"/>
        <c:crosses val="autoZero"/>
        <c:auto val="1"/>
        <c:lblAlgn val="ctr"/>
        <c:lblOffset val="100"/>
        <c:noMultiLvlLbl val="0"/>
      </c:catAx>
      <c:valAx>
        <c:axId val="7227327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59114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1537</c:v>
                </c:pt>
                <c:pt idx="1">
                  <c:v>948</c:v>
                </c:pt>
                <c:pt idx="2">
                  <c:v>589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10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324160"/>
        <c:axId val="722734464"/>
      </c:barChart>
      <c:catAx>
        <c:axId val="7193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2734464"/>
        <c:crosses val="autoZero"/>
        <c:auto val="1"/>
        <c:lblAlgn val="ctr"/>
        <c:lblOffset val="100"/>
        <c:noMultiLvlLbl val="0"/>
      </c:catAx>
      <c:valAx>
        <c:axId val="7227344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3241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308.88</c:v>
                </c:pt>
                <c:pt idx="1">
                  <c:v>322.05</c:v>
                </c:pt>
                <c:pt idx="2">
                  <c:v>326.01</c:v>
                </c:pt>
                <c:pt idx="3">
                  <c:v>340.95</c:v>
                </c:pt>
                <c:pt idx="4">
                  <c:v>377.73</c:v>
                </c:pt>
                <c:pt idx="5">
                  <c:v>371.35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340544"/>
        <c:axId val="722736192"/>
      </c:barChart>
      <c:catAx>
        <c:axId val="71934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2736192"/>
        <c:crosses val="autoZero"/>
        <c:auto val="1"/>
        <c:lblAlgn val="ctr"/>
        <c:lblOffset val="100"/>
        <c:noMultiLvlLbl val="0"/>
      </c:catAx>
      <c:valAx>
        <c:axId val="722736192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3405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339.5</c:v>
                </c:pt>
                <c:pt idx="1">
                  <c:v>385.17</c:v>
                </c:pt>
                <c:pt idx="2">
                  <c:v>388.82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341056"/>
        <c:axId val="722737920"/>
      </c:barChart>
      <c:catAx>
        <c:axId val="71934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2737920"/>
        <c:crosses val="autoZero"/>
        <c:auto val="1"/>
        <c:lblAlgn val="ctr"/>
        <c:lblOffset val="100"/>
        <c:noMultiLvlLbl val="0"/>
      </c:catAx>
      <c:valAx>
        <c:axId val="72273792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3410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0.21549998624415798</c:v>
                </c:pt>
                <c:pt idx="1">
                  <c:v>4.9599946328083101E-2</c:v>
                </c:pt>
                <c:pt idx="2">
                  <c:v>8.6800087072066615E-2</c:v>
                </c:pt>
                <c:pt idx="3">
                  <c:v>4.780010299988368E-2</c:v>
                </c:pt>
                <c:pt idx="4">
                  <c:v>2.2400061394494863E-2</c:v>
                </c:pt>
                <c:pt idx="5">
                  <c:v>0.10500003137297301</c:v>
                </c:pt>
                <c:pt idx="6">
                  <c:v>8.4100080749205899E-2</c:v>
                </c:pt>
                <c:pt idx="7">
                  <c:v>4.8199987740407471E-2</c:v>
                </c:pt>
                <c:pt idx="8">
                  <c:v>6.1600108502220481E-2</c:v>
                </c:pt>
                <c:pt idx="9">
                  <c:v>3.0699902068058109E-2</c:v>
                </c:pt>
                <c:pt idx="10">
                  <c:v>1.0700114438952297E-2</c:v>
                </c:pt>
                <c:pt idx="11">
                  <c:v>0.23760007375061962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186624"/>
        <c:axId val="720012992"/>
      </c:barChart>
      <c:catAx>
        <c:axId val="660186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20012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2001299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0186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2120181</c:v>
                </c:pt>
                <c:pt idx="1">
                  <c:v>2122724</c:v>
                </c:pt>
                <c:pt idx="2">
                  <c:v>2124211</c:v>
                </c:pt>
                <c:pt idx="3">
                  <c:v>2128773</c:v>
                </c:pt>
                <c:pt idx="4">
                  <c:v>2123827</c:v>
                </c:pt>
                <c:pt idx="5">
                  <c:v>2099168</c:v>
                </c:pt>
                <c:pt idx="6">
                  <c:v>2021274</c:v>
                </c:pt>
                <c:pt idx="7">
                  <c:v>2027504</c:v>
                </c:pt>
                <c:pt idx="8">
                  <c:v>2024711</c:v>
                </c:pt>
                <c:pt idx="9">
                  <c:v>2021042</c:v>
                </c:pt>
                <c:pt idx="10">
                  <c:v>2022331</c:v>
                </c:pt>
                <c:pt idx="11">
                  <c:v>2030167</c:v>
                </c:pt>
                <c:pt idx="12">
                  <c:v>2038428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529458</c:v>
                </c:pt>
                <c:pt idx="1">
                  <c:v>527300</c:v>
                </c:pt>
                <c:pt idx="2">
                  <c:v>528869</c:v>
                </c:pt>
                <c:pt idx="3">
                  <c:v>529607</c:v>
                </c:pt>
                <c:pt idx="4">
                  <c:v>525179</c:v>
                </c:pt>
                <c:pt idx="5">
                  <c:v>525263</c:v>
                </c:pt>
                <c:pt idx="6">
                  <c:v>530888</c:v>
                </c:pt>
                <c:pt idx="7">
                  <c:v>531546</c:v>
                </c:pt>
                <c:pt idx="8">
                  <c:v>529200</c:v>
                </c:pt>
                <c:pt idx="9">
                  <c:v>531392</c:v>
                </c:pt>
                <c:pt idx="10">
                  <c:v>531286</c:v>
                </c:pt>
                <c:pt idx="11">
                  <c:v>541674</c:v>
                </c:pt>
                <c:pt idx="12">
                  <c:v>553212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1552216</c:v>
                </c:pt>
                <c:pt idx="1">
                  <c:v>1553623</c:v>
                </c:pt>
                <c:pt idx="2">
                  <c:v>1563251</c:v>
                </c:pt>
                <c:pt idx="3">
                  <c:v>1565198</c:v>
                </c:pt>
                <c:pt idx="4">
                  <c:v>1563563</c:v>
                </c:pt>
                <c:pt idx="5">
                  <c:v>1541363</c:v>
                </c:pt>
                <c:pt idx="6">
                  <c:v>1464173</c:v>
                </c:pt>
                <c:pt idx="7">
                  <c:v>1467642</c:v>
                </c:pt>
                <c:pt idx="8">
                  <c:v>1462206</c:v>
                </c:pt>
                <c:pt idx="9">
                  <c:v>1457009</c:v>
                </c:pt>
                <c:pt idx="10">
                  <c:v>1458169</c:v>
                </c:pt>
                <c:pt idx="11">
                  <c:v>1462975</c:v>
                </c:pt>
                <c:pt idx="12">
                  <c:v>1464272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450912</c:v>
                </c:pt>
                <c:pt idx="1">
                  <c:v>455343</c:v>
                </c:pt>
                <c:pt idx="2">
                  <c:v>435410</c:v>
                </c:pt>
                <c:pt idx="3">
                  <c:v>442671</c:v>
                </c:pt>
                <c:pt idx="4">
                  <c:v>446350</c:v>
                </c:pt>
                <c:pt idx="5">
                  <c:v>456279</c:v>
                </c:pt>
                <c:pt idx="6">
                  <c:v>461080</c:v>
                </c:pt>
                <c:pt idx="7">
                  <c:v>470518</c:v>
                </c:pt>
                <c:pt idx="8">
                  <c:v>471839</c:v>
                </c:pt>
                <c:pt idx="9">
                  <c:v>470043</c:v>
                </c:pt>
                <c:pt idx="10">
                  <c:v>473870</c:v>
                </c:pt>
                <c:pt idx="11">
                  <c:v>476880</c:v>
                </c:pt>
                <c:pt idx="12">
                  <c:v>486989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794880"/>
        <c:axId val="720015296"/>
      </c:lineChart>
      <c:catAx>
        <c:axId val="6607948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0015296"/>
        <c:crosses val="autoZero"/>
        <c:auto val="1"/>
        <c:lblAlgn val="ctr"/>
        <c:lblOffset val="100"/>
        <c:noMultiLvlLbl val="0"/>
      </c:catAx>
      <c:valAx>
        <c:axId val="720015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7948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3824303</c:v>
                </c:pt>
                <c:pt idx="1">
                  <c:v>3840476</c:v>
                </c:pt>
                <c:pt idx="2">
                  <c:v>3841382</c:v>
                </c:pt>
                <c:pt idx="3">
                  <c:v>3892771</c:v>
                </c:pt>
                <c:pt idx="4">
                  <c:v>3911457</c:v>
                </c:pt>
                <c:pt idx="5">
                  <c:v>3945968</c:v>
                </c:pt>
                <c:pt idx="6">
                  <c:v>4020546</c:v>
                </c:pt>
                <c:pt idx="7">
                  <c:v>4079740</c:v>
                </c:pt>
                <c:pt idx="8">
                  <c:v>4083938</c:v>
                </c:pt>
                <c:pt idx="9">
                  <c:v>4100406</c:v>
                </c:pt>
                <c:pt idx="10">
                  <c:v>4045708</c:v>
                </c:pt>
                <c:pt idx="11">
                  <c:v>4102806</c:v>
                </c:pt>
                <c:pt idx="12">
                  <c:v>4130112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1120363</c:v>
                </c:pt>
                <c:pt idx="1">
                  <c:v>1126161</c:v>
                </c:pt>
                <c:pt idx="2">
                  <c:v>1154315</c:v>
                </c:pt>
                <c:pt idx="3">
                  <c:v>1191267</c:v>
                </c:pt>
                <c:pt idx="4">
                  <c:v>1207057</c:v>
                </c:pt>
                <c:pt idx="5">
                  <c:v>1240459</c:v>
                </c:pt>
                <c:pt idx="6">
                  <c:v>1289549</c:v>
                </c:pt>
                <c:pt idx="7">
                  <c:v>1311498</c:v>
                </c:pt>
                <c:pt idx="8">
                  <c:v>1320577</c:v>
                </c:pt>
                <c:pt idx="9">
                  <c:v>1343950</c:v>
                </c:pt>
                <c:pt idx="10">
                  <c:v>1297958</c:v>
                </c:pt>
                <c:pt idx="11">
                  <c:v>1337585</c:v>
                </c:pt>
                <c:pt idx="12">
                  <c:v>1341787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1839035</c:v>
                </c:pt>
                <c:pt idx="1">
                  <c:v>1840005</c:v>
                </c:pt>
                <c:pt idx="2">
                  <c:v>1849405</c:v>
                </c:pt>
                <c:pt idx="3">
                  <c:v>1851620</c:v>
                </c:pt>
                <c:pt idx="4">
                  <c:v>1849611</c:v>
                </c:pt>
                <c:pt idx="5">
                  <c:v>1827005</c:v>
                </c:pt>
                <c:pt idx="6">
                  <c:v>1842157</c:v>
                </c:pt>
                <c:pt idx="7">
                  <c:v>1855788</c:v>
                </c:pt>
                <c:pt idx="8">
                  <c:v>1845925</c:v>
                </c:pt>
                <c:pt idx="9">
                  <c:v>1843217</c:v>
                </c:pt>
                <c:pt idx="10">
                  <c:v>1845947</c:v>
                </c:pt>
                <c:pt idx="11">
                  <c:v>1859343</c:v>
                </c:pt>
                <c:pt idx="12">
                  <c:v>1867364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609686</c:v>
                </c:pt>
                <c:pt idx="1">
                  <c:v>618278</c:v>
                </c:pt>
                <c:pt idx="2">
                  <c:v>582569</c:v>
                </c:pt>
                <c:pt idx="3">
                  <c:v>593709</c:v>
                </c:pt>
                <c:pt idx="4">
                  <c:v>599834</c:v>
                </c:pt>
                <c:pt idx="5">
                  <c:v>628148</c:v>
                </c:pt>
                <c:pt idx="6">
                  <c:v>639294</c:v>
                </c:pt>
                <c:pt idx="7">
                  <c:v>661851</c:v>
                </c:pt>
                <c:pt idx="8">
                  <c:v>666181</c:v>
                </c:pt>
                <c:pt idx="9">
                  <c:v>659847</c:v>
                </c:pt>
                <c:pt idx="10">
                  <c:v>652662</c:v>
                </c:pt>
                <c:pt idx="11">
                  <c:v>659016</c:v>
                </c:pt>
                <c:pt idx="12">
                  <c:v>675860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400576"/>
        <c:axId val="720017600"/>
      </c:lineChart>
      <c:catAx>
        <c:axId val="6694005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0017600"/>
        <c:crosses val="autoZero"/>
        <c:auto val="1"/>
        <c:lblAlgn val="ctr"/>
        <c:lblOffset val="100"/>
        <c:noMultiLvlLbl val="0"/>
      </c:catAx>
      <c:valAx>
        <c:axId val="720017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4005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98008044306</c:v>
                </c:pt>
                <c:pt idx="1">
                  <c:v>101553303251</c:v>
                </c:pt>
                <c:pt idx="2">
                  <c:v>100337596559</c:v>
                </c:pt>
                <c:pt idx="3">
                  <c:v>102544453069</c:v>
                </c:pt>
                <c:pt idx="4">
                  <c:v>102238669676</c:v>
                </c:pt>
                <c:pt idx="5">
                  <c:v>102555288620</c:v>
                </c:pt>
                <c:pt idx="6">
                  <c:v>102486328785</c:v>
                </c:pt>
                <c:pt idx="7">
                  <c:v>103367742443</c:v>
                </c:pt>
                <c:pt idx="8">
                  <c:v>102946455644</c:v>
                </c:pt>
                <c:pt idx="9">
                  <c:v>102990474056</c:v>
                </c:pt>
                <c:pt idx="10">
                  <c:v>103029578128</c:v>
                </c:pt>
                <c:pt idx="11">
                  <c:v>104078533762</c:v>
                </c:pt>
                <c:pt idx="12">
                  <c:v>105533407555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15855773379</c:v>
                </c:pt>
                <c:pt idx="1">
                  <c:v>15899076167</c:v>
                </c:pt>
                <c:pt idx="2">
                  <c:v>16109167441</c:v>
                </c:pt>
                <c:pt idx="3">
                  <c:v>16112557645</c:v>
                </c:pt>
                <c:pt idx="4">
                  <c:v>16027040950</c:v>
                </c:pt>
                <c:pt idx="5">
                  <c:v>16299796798</c:v>
                </c:pt>
                <c:pt idx="6">
                  <c:v>16543165239</c:v>
                </c:pt>
                <c:pt idx="7">
                  <c:v>16976500150</c:v>
                </c:pt>
                <c:pt idx="8">
                  <c:v>16970738698</c:v>
                </c:pt>
                <c:pt idx="9">
                  <c:v>17009252969</c:v>
                </c:pt>
                <c:pt idx="10">
                  <c:v>16991564237</c:v>
                </c:pt>
                <c:pt idx="11">
                  <c:v>17084555909</c:v>
                </c:pt>
                <c:pt idx="12">
                  <c:v>18118292192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3197944174</c:v>
                </c:pt>
                <c:pt idx="1">
                  <c:v>3292578960</c:v>
                </c:pt>
                <c:pt idx="2">
                  <c:v>3084750601</c:v>
                </c:pt>
                <c:pt idx="3">
                  <c:v>3362585117</c:v>
                </c:pt>
                <c:pt idx="4">
                  <c:v>3298935103</c:v>
                </c:pt>
                <c:pt idx="5">
                  <c:v>3232578629</c:v>
                </c:pt>
                <c:pt idx="6">
                  <c:v>3182177423</c:v>
                </c:pt>
                <c:pt idx="7">
                  <c:v>3194116313</c:v>
                </c:pt>
                <c:pt idx="8">
                  <c:v>3072715854</c:v>
                </c:pt>
                <c:pt idx="9">
                  <c:v>3072481109</c:v>
                </c:pt>
                <c:pt idx="10">
                  <c:v>3129917668</c:v>
                </c:pt>
                <c:pt idx="11">
                  <c:v>4154945310</c:v>
                </c:pt>
                <c:pt idx="12">
                  <c:v>4633942916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5301589270</c:v>
                </c:pt>
                <c:pt idx="1">
                  <c:v>5782404578</c:v>
                </c:pt>
                <c:pt idx="2">
                  <c:v>5238361364</c:v>
                </c:pt>
                <c:pt idx="3">
                  <c:v>5062331023</c:v>
                </c:pt>
                <c:pt idx="4">
                  <c:v>5074153855</c:v>
                </c:pt>
                <c:pt idx="5">
                  <c:v>5247387164</c:v>
                </c:pt>
                <c:pt idx="6">
                  <c:v>5057468754</c:v>
                </c:pt>
                <c:pt idx="7">
                  <c:v>5401835993</c:v>
                </c:pt>
                <c:pt idx="8">
                  <c:v>5421503501</c:v>
                </c:pt>
                <c:pt idx="9">
                  <c:v>5014757924</c:v>
                </c:pt>
                <c:pt idx="10">
                  <c:v>5076288183</c:v>
                </c:pt>
                <c:pt idx="11">
                  <c:v>5107479367</c:v>
                </c:pt>
                <c:pt idx="12">
                  <c:v>5230388085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830592"/>
        <c:axId val="717832768"/>
      </c:lineChart>
      <c:catAx>
        <c:axId val="6628305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7832768"/>
        <c:crosses val="autoZero"/>
        <c:auto val="1"/>
        <c:lblAlgn val="ctr"/>
        <c:lblOffset val="100"/>
        <c:noMultiLvlLbl val="0"/>
      </c:catAx>
      <c:valAx>
        <c:axId val="7178327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28305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25628</c:v>
                </c:pt>
                <c:pt idx="1">
                  <c:v>26443</c:v>
                </c:pt>
                <c:pt idx="2">
                  <c:v>26120</c:v>
                </c:pt>
                <c:pt idx="3">
                  <c:v>26342</c:v>
                </c:pt>
                <c:pt idx="4">
                  <c:v>26138</c:v>
                </c:pt>
                <c:pt idx="5">
                  <c:v>25990</c:v>
                </c:pt>
                <c:pt idx="6">
                  <c:v>25491</c:v>
                </c:pt>
                <c:pt idx="7">
                  <c:v>25337</c:v>
                </c:pt>
                <c:pt idx="8">
                  <c:v>25208</c:v>
                </c:pt>
                <c:pt idx="9">
                  <c:v>25117</c:v>
                </c:pt>
                <c:pt idx="10">
                  <c:v>25466</c:v>
                </c:pt>
                <c:pt idx="11">
                  <c:v>25368</c:v>
                </c:pt>
                <c:pt idx="12">
                  <c:v>25552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14152</c:v>
                </c:pt>
                <c:pt idx="1">
                  <c:v>14118</c:v>
                </c:pt>
                <c:pt idx="2">
                  <c:v>13956</c:v>
                </c:pt>
                <c:pt idx="3">
                  <c:v>13526</c:v>
                </c:pt>
                <c:pt idx="4">
                  <c:v>13278</c:v>
                </c:pt>
                <c:pt idx="5">
                  <c:v>13140</c:v>
                </c:pt>
                <c:pt idx="6">
                  <c:v>12829</c:v>
                </c:pt>
                <c:pt idx="7">
                  <c:v>12944</c:v>
                </c:pt>
                <c:pt idx="8">
                  <c:v>12851</c:v>
                </c:pt>
                <c:pt idx="9">
                  <c:v>12656</c:v>
                </c:pt>
                <c:pt idx="10">
                  <c:v>13091</c:v>
                </c:pt>
                <c:pt idx="11">
                  <c:v>12773</c:v>
                </c:pt>
                <c:pt idx="12">
                  <c:v>13503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1739</c:v>
                </c:pt>
                <c:pt idx="1">
                  <c:v>1789</c:v>
                </c:pt>
                <c:pt idx="2">
                  <c:v>1668</c:v>
                </c:pt>
                <c:pt idx="3">
                  <c:v>1816</c:v>
                </c:pt>
                <c:pt idx="4">
                  <c:v>1784</c:v>
                </c:pt>
                <c:pt idx="5">
                  <c:v>1769</c:v>
                </c:pt>
                <c:pt idx="6">
                  <c:v>1727</c:v>
                </c:pt>
                <c:pt idx="7">
                  <c:v>1721</c:v>
                </c:pt>
                <c:pt idx="8">
                  <c:v>1665</c:v>
                </c:pt>
                <c:pt idx="9">
                  <c:v>1667</c:v>
                </c:pt>
                <c:pt idx="10">
                  <c:v>1696</c:v>
                </c:pt>
                <c:pt idx="11">
                  <c:v>2235</c:v>
                </c:pt>
                <c:pt idx="12">
                  <c:v>2482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8696</c:v>
                </c:pt>
                <c:pt idx="1">
                  <c:v>9352</c:v>
                </c:pt>
                <c:pt idx="2">
                  <c:v>8992</c:v>
                </c:pt>
                <c:pt idx="3">
                  <c:v>8527</c:v>
                </c:pt>
                <c:pt idx="4">
                  <c:v>8459</c:v>
                </c:pt>
                <c:pt idx="5">
                  <c:v>8354</c:v>
                </c:pt>
                <c:pt idx="6">
                  <c:v>7911</c:v>
                </c:pt>
                <c:pt idx="7">
                  <c:v>8162</c:v>
                </c:pt>
                <c:pt idx="8">
                  <c:v>8138</c:v>
                </c:pt>
                <c:pt idx="9">
                  <c:v>7600</c:v>
                </c:pt>
                <c:pt idx="10">
                  <c:v>7778</c:v>
                </c:pt>
                <c:pt idx="11">
                  <c:v>7750</c:v>
                </c:pt>
                <c:pt idx="12">
                  <c:v>7739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398528"/>
        <c:axId val="717835072"/>
      </c:lineChart>
      <c:catAx>
        <c:axId val="6693985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7835072"/>
        <c:crosses val="autoZero"/>
        <c:auto val="1"/>
        <c:lblAlgn val="ctr"/>
        <c:lblOffset val="100"/>
        <c:noMultiLvlLbl val="0"/>
      </c:catAx>
      <c:valAx>
        <c:axId val="717835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3985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7.7999999999999996E-3</c:v>
                </c:pt>
                <c:pt idx="1">
                  <c:v>8.0000000000000002E-3</c:v>
                </c:pt>
                <c:pt idx="2">
                  <c:v>1.0200000000000001E-2</c:v>
                </c:pt>
                <c:pt idx="3">
                  <c:v>9.7999999999999997E-3</c:v>
                </c:pt>
                <c:pt idx="4">
                  <c:v>1.03E-2</c:v>
                </c:pt>
                <c:pt idx="5">
                  <c:v>1.03E-2</c:v>
                </c:pt>
                <c:pt idx="6">
                  <c:v>1.01E-2</c:v>
                </c:pt>
                <c:pt idx="7">
                  <c:v>9.9000000000000008E-3</c:v>
                </c:pt>
                <c:pt idx="8">
                  <c:v>1.01E-2</c:v>
                </c:pt>
                <c:pt idx="9">
                  <c:v>1.0200000000000001E-2</c:v>
                </c:pt>
                <c:pt idx="10">
                  <c:v>1.0699999999999999E-2</c:v>
                </c:pt>
                <c:pt idx="11">
                  <c:v>1.14E-2</c:v>
                </c:pt>
                <c:pt idx="12">
                  <c:v>1.0800000000000001E-2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3.0000000000000001E-3</c:v>
                </c:pt>
                <c:pt idx="1">
                  <c:v>3.0000000000000001E-3</c:v>
                </c:pt>
                <c:pt idx="2">
                  <c:v>2.8E-3</c:v>
                </c:pt>
                <c:pt idx="3">
                  <c:v>3.0999999999999999E-3</c:v>
                </c:pt>
                <c:pt idx="4">
                  <c:v>3.0999999999999999E-3</c:v>
                </c:pt>
                <c:pt idx="5">
                  <c:v>3.2000000000000002E-3</c:v>
                </c:pt>
                <c:pt idx="6">
                  <c:v>3.2000000000000002E-3</c:v>
                </c:pt>
                <c:pt idx="7">
                  <c:v>3.3999999999999998E-3</c:v>
                </c:pt>
                <c:pt idx="8">
                  <c:v>3.3E-3</c:v>
                </c:pt>
                <c:pt idx="9">
                  <c:v>3.3E-3</c:v>
                </c:pt>
                <c:pt idx="10">
                  <c:v>3.3E-3</c:v>
                </c:pt>
                <c:pt idx="11">
                  <c:v>3.7000000000000002E-3</c:v>
                </c:pt>
                <c:pt idx="12">
                  <c:v>3.5000000000000001E-3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4.7999999999999996E-3</c:v>
                </c:pt>
                <c:pt idx="1">
                  <c:v>5.4000000000000003E-3</c:v>
                </c:pt>
                <c:pt idx="2">
                  <c:v>7.7999999999999996E-3</c:v>
                </c:pt>
                <c:pt idx="3">
                  <c:v>7.1000000000000004E-3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7.1999999999999998E-3</c:v>
                </c:pt>
                <c:pt idx="7">
                  <c:v>7.0000000000000001E-3</c:v>
                </c:pt>
                <c:pt idx="8">
                  <c:v>7.1000000000000004E-3</c:v>
                </c:pt>
                <c:pt idx="9">
                  <c:v>7.1000000000000004E-3</c:v>
                </c:pt>
                <c:pt idx="10">
                  <c:v>7.9000000000000008E-3</c:v>
                </c:pt>
                <c:pt idx="11">
                  <c:v>8.6999999999999994E-3</c:v>
                </c:pt>
                <c:pt idx="12">
                  <c:v>7.7000000000000002E-3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1.1999999999999999E-3</c:v>
                </c:pt>
                <c:pt idx="1">
                  <c:v>1.1999999999999999E-3</c:v>
                </c:pt>
                <c:pt idx="2">
                  <c:v>1.1000000000000001E-3</c:v>
                </c:pt>
                <c:pt idx="3">
                  <c:v>1.1000000000000001E-3</c:v>
                </c:pt>
                <c:pt idx="4">
                  <c:v>1.1999999999999999E-3</c:v>
                </c:pt>
                <c:pt idx="5">
                  <c:v>1.4E-3</c:v>
                </c:pt>
                <c:pt idx="6">
                  <c:v>1.2999999999999999E-3</c:v>
                </c:pt>
                <c:pt idx="7">
                  <c:v>1.4E-3</c:v>
                </c:pt>
                <c:pt idx="8">
                  <c:v>1.5E-3</c:v>
                </c:pt>
                <c:pt idx="9">
                  <c:v>1.6000000000000001E-3</c:v>
                </c:pt>
                <c:pt idx="10">
                  <c:v>1.6999999999999999E-3</c:v>
                </c:pt>
                <c:pt idx="11">
                  <c:v>1.6999999999999999E-3</c:v>
                </c:pt>
                <c:pt idx="12">
                  <c:v>1.6999999999999999E-3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400064"/>
        <c:axId val="717837376"/>
      </c:lineChart>
      <c:catAx>
        <c:axId val="6694000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7837376"/>
        <c:crosses val="autoZero"/>
        <c:auto val="1"/>
        <c:lblAlgn val="ctr"/>
        <c:lblOffset val="100"/>
        <c:noMultiLvlLbl val="0"/>
      </c:catAx>
      <c:valAx>
        <c:axId val="717837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4000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23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23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889000</xdr:colOff>
      <xdr:row>15</xdr:row>
      <xdr:rowOff>88900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889000" cy="10795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11</v>
      </c>
      <c r="F16" s="115" t="s">
        <v>241</v>
      </c>
      <c r="G16" s="118">
        <v>42303</v>
      </c>
      <c r="H16" s="121">
        <f t="shared" ref="H16:H22" si="0">IF(SUM($B$70:$B$75)&gt;0,G16/SUM($B$70:$B$75,0))</f>
        <v>2.9924641937790868E-2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127503</v>
      </c>
      <c r="H17" s="114">
        <f t="shared" si="0"/>
        <v>9.0194114388912117E-2</v>
      </c>
    </row>
    <row r="18" spans="1:8" ht="15.75" x14ac:dyDescent="0.25">
      <c r="A18" s="68"/>
      <c r="B18" s="69">
        <f>C18+D18</f>
        <v>2207</v>
      </c>
      <c r="C18" s="69">
        <v>28</v>
      </c>
      <c r="D18" s="69">
        <v>2179</v>
      </c>
      <c r="F18" s="26" t="s">
        <v>244</v>
      </c>
      <c r="G18" s="119">
        <v>81841</v>
      </c>
      <c r="H18" s="114">
        <f t="shared" si="0"/>
        <v>5.7893355573617536E-2</v>
      </c>
    </row>
    <row r="19" spans="1:8" x14ac:dyDescent="0.2">
      <c r="A19" s="70"/>
      <c r="F19" s="26" t="s">
        <v>245</v>
      </c>
      <c r="G19" s="119">
        <v>141121</v>
      </c>
      <c r="H19" s="114">
        <f t="shared" si="0"/>
        <v>9.9827326546651191E-2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33717</v>
      </c>
      <c r="H20" s="114">
        <f t="shared" si="0"/>
        <v>2.3851007073174356E-2</v>
      </c>
    </row>
    <row r="21" spans="1:8" ht="15.75" x14ac:dyDescent="0.25">
      <c r="A21" s="14" t="s">
        <v>485</v>
      </c>
      <c r="B21" s="10"/>
      <c r="C21" s="10"/>
      <c r="D21" s="11">
        <v>1863904</v>
      </c>
      <c r="F21" s="26" t="s">
        <v>247</v>
      </c>
      <c r="G21" s="119">
        <v>370631</v>
      </c>
      <c r="H21" s="114">
        <f t="shared" si="0"/>
        <v>0.26217998643229484</v>
      </c>
    </row>
    <row r="22" spans="1:8" ht="15.75" x14ac:dyDescent="0.25">
      <c r="A22" s="14" t="s">
        <v>486</v>
      </c>
      <c r="B22" s="10"/>
      <c r="C22" s="10"/>
      <c r="D22" s="12">
        <v>1.5920000000000001E-3</v>
      </c>
      <c r="F22" s="26" t="s">
        <v>248</v>
      </c>
      <c r="G22" s="119">
        <v>658838</v>
      </c>
      <c r="H22" s="114">
        <f t="shared" si="0"/>
        <v>0.46605420998534997</v>
      </c>
    </row>
    <row r="23" spans="1:8" ht="15.75" x14ac:dyDescent="0.25">
      <c r="A23" s="9" t="s">
        <v>4</v>
      </c>
      <c r="B23" s="10"/>
      <c r="C23" s="10"/>
      <c r="D23" s="11">
        <v>577101</v>
      </c>
      <c r="F23" s="27" t="s">
        <v>249</v>
      </c>
      <c r="G23" s="117"/>
      <c r="H23" s="125">
        <v>10.24</v>
      </c>
    </row>
    <row r="24" spans="1:8" ht="15.75" x14ac:dyDescent="0.25">
      <c r="A24" s="14" t="s">
        <v>5</v>
      </c>
      <c r="B24" s="10"/>
      <c r="C24" s="10"/>
      <c r="D24" s="11">
        <v>576910</v>
      </c>
      <c r="F24" s="27" t="s">
        <v>250</v>
      </c>
      <c r="G24" s="117"/>
      <c r="H24" s="125">
        <v>10.119999999999999</v>
      </c>
    </row>
    <row r="25" spans="1:8" ht="15.75" x14ac:dyDescent="0.25">
      <c r="A25" s="9" t="s">
        <v>6</v>
      </c>
      <c r="B25" s="10"/>
      <c r="C25" s="10"/>
      <c r="D25" s="11">
        <v>1031015</v>
      </c>
      <c r="F25" s="27" t="s">
        <v>251</v>
      </c>
      <c r="G25" s="117"/>
      <c r="H25" s="125">
        <v>10.36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8262.1200000000008</v>
      </c>
      <c r="F28" s="26" t="s">
        <v>252</v>
      </c>
      <c r="G28" s="119">
        <v>1511646</v>
      </c>
      <c r="H28" s="114">
        <f t="shared" ref="H28:H34" si="1">IF($B$58&gt;0,G28/$B$58,0)</f>
        <v>0.81101065290916274</v>
      </c>
    </row>
    <row r="29" spans="1:8" ht="15.75" x14ac:dyDescent="0.25">
      <c r="A29" s="9" t="s">
        <v>10</v>
      </c>
      <c r="B29" s="16"/>
      <c r="C29" s="127">
        <v>6049.79</v>
      </c>
      <c r="F29" s="115" t="s">
        <v>254</v>
      </c>
      <c r="G29" s="118">
        <v>352258</v>
      </c>
      <c r="H29" s="121">
        <f t="shared" si="1"/>
        <v>0.18898934709083728</v>
      </c>
    </row>
    <row r="30" spans="1:8" ht="15.75" x14ac:dyDescent="0.25">
      <c r="A30" s="9" t="s">
        <v>69</v>
      </c>
      <c r="B30" s="16"/>
      <c r="C30" s="127">
        <v>1822.1</v>
      </c>
      <c r="F30" s="26" t="s">
        <v>255</v>
      </c>
      <c r="G30" s="119">
        <v>88675</v>
      </c>
      <c r="H30" s="114">
        <f t="shared" si="1"/>
        <v>4.7574875100863563E-2</v>
      </c>
    </row>
    <row r="31" spans="1:8" ht="15.75" x14ac:dyDescent="0.25">
      <c r="A31" s="9" t="s">
        <v>70</v>
      </c>
      <c r="B31" s="16"/>
      <c r="C31" s="127">
        <v>2361.08</v>
      </c>
      <c r="F31" s="26" t="s">
        <v>256</v>
      </c>
      <c r="G31" s="119">
        <v>142633</v>
      </c>
      <c r="H31" s="114">
        <f t="shared" si="1"/>
        <v>7.6523790924854493E-2</v>
      </c>
    </row>
    <row r="32" spans="1:8" ht="15.75" x14ac:dyDescent="0.25">
      <c r="A32" s="9" t="s">
        <v>11</v>
      </c>
      <c r="B32" s="16"/>
      <c r="C32" s="127">
        <v>2764.22</v>
      </c>
      <c r="F32" s="26" t="s">
        <v>257</v>
      </c>
      <c r="G32" s="119">
        <v>23154</v>
      </c>
      <c r="H32" s="114">
        <f t="shared" si="1"/>
        <v>1.2422313595549985E-2</v>
      </c>
    </row>
    <row r="33" spans="1:8" ht="15.75" x14ac:dyDescent="0.25">
      <c r="A33" s="9" t="s">
        <v>72</v>
      </c>
      <c r="B33" s="16"/>
      <c r="C33" s="127">
        <v>5586.78</v>
      </c>
      <c r="F33" s="26" t="s">
        <v>258</v>
      </c>
      <c r="G33" s="119">
        <v>38476</v>
      </c>
      <c r="H33" s="114">
        <f t="shared" si="1"/>
        <v>2.0642694044328464E-2</v>
      </c>
    </row>
    <row r="34" spans="1:8" ht="15.75" x14ac:dyDescent="0.25">
      <c r="A34" s="9" t="s">
        <v>239</v>
      </c>
      <c r="B34" s="16"/>
      <c r="C34" s="127">
        <v>6120.35</v>
      </c>
      <c r="F34" s="26" t="s">
        <v>259</v>
      </c>
      <c r="G34" s="119">
        <v>59320</v>
      </c>
      <c r="H34" s="114">
        <f t="shared" si="1"/>
        <v>3.1825673425240786E-2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2.9288999999999999E-2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4.2894000000000002E-2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7.6341000000000006E-2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9.0567999999999996E-2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0.25287700000000002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0.38514199999999998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0.12288900000000003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20.0931733104362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504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493277</v>
      </c>
      <c r="C54" s="22">
        <f>+B54-D54</f>
        <v>249080</v>
      </c>
      <c r="D54" s="22">
        <f>ROUND(B54/(E54+1),0)</f>
        <v>244197</v>
      </c>
      <c r="E54" s="122">
        <v>1.02</v>
      </c>
      <c r="F54" s="20"/>
      <c r="I54" s="1"/>
    </row>
    <row r="55" spans="1:9" x14ac:dyDescent="0.2">
      <c r="A55" s="18">
        <v>2000</v>
      </c>
      <c r="B55" s="19">
        <v>874963</v>
      </c>
      <c r="C55" s="19">
        <f>+B55-D55</f>
        <v>448152</v>
      </c>
      <c r="D55" s="19">
        <f>ROUND(B55/(E55+1),0)</f>
        <v>426811</v>
      </c>
      <c r="E55" s="123">
        <v>1.05</v>
      </c>
      <c r="F55" s="24">
        <v>5.8985000000000003E-2</v>
      </c>
      <c r="I55" s="1"/>
    </row>
    <row r="56" spans="1:9" x14ac:dyDescent="0.2">
      <c r="A56" s="21">
        <v>2010</v>
      </c>
      <c r="B56" s="22">
        <v>1325578</v>
      </c>
      <c r="C56" s="22">
        <f>+B56-D56</f>
        <v>672584</v>
      </c>
      <c r="D56" s="22">
        <f>ROUND(B56/(E56+1),0)</f>
        <v>652994</v>
      </c>
      <c r="E56" s="122">
        <v>1.03</v>
      </c>
      <c r="F56" s="23">
        <v>4.2417000000000003E-2</v>
      </c>
      <c r="I56" s="1"/>
    </row>
    <row r="57" spans="1:9" x14ac:dyDescent="0.2">
      <c r="A57" s="18">
        <v>2020</v>
      </c>
      <c r="B57" s="19">
        <v>1857985</v>
      </c>
      <c r="C57" s="19">
        <f>+B57-D57</f>
        <v>938190</v>
      </c>
      <c r="D57" s="19">
        <f>ROUND(B57/(E57+1),0)</f>
        <v>919795</v>
      </c>
      <c r="E57" s="123">
        <v>1.02</v>
      </c>
      <c r="F57" s="24">
        <v>3.4341000000000003E-2</v>
      </c>
      <c r="I57" s="1"/>
    </row>
    <row r="58" spans="1:9" ht="15.75" x14ac:dyDescent="0.25">
      <c r="A58" s="90">
        <v>2022</v>
      </c>
      <c r="B58" s="91">
        <f>C58+D58</f>
        <v>1863904</v>
      </c>
      <c r="C58" s="91">
        <v>936197</v>
      </c>
      <c r="D58" s="91">
        <v>927707</v>
      </c>
      <c r="E58" s="124">
        <v>1.0091515963553148</v>
      </c>
      <c r="F58" s="92">
        <v>1.5920000000000001E-3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5.21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41.58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15.43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53.59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175802</v>
      </c>
      <c r="C68" s="34">
        <v>89084</v>
      </c>
      <c r="D68" s="35">
        <v>86718</v>
      </c>
      <c r="I68" s="1"/>
    </row>
    <row r="69" spans="1:9" ht="15.75" x14ac:dyDescent="0.25">
      <c r="A69" s="18" t="s">
        <v>23</v>
      </c>
      <c r="B69" s="11">
        <f t="shared" si="2"/>
        <v>274451</v>
      </c>
      <c r="C69" s="34">
        <v>146031</v>
      </c>
      <c r="D69" s="35">
        <v>128420</v>
      </c>
      <c r="I69" s="1"/>
    </row>
    <row r="70" spans="1:9" ht="15.75" x14ac:dyDescent="0.25">
      <c r="A70" s="18" t="s">
        <v>24</v>
      </c>
      <c r="B70" s="11">
        <f t="shared" si="2"/>
        <v>89165</v>
      </c>
      <c r="C70" s="34">
        <v>45896</v>
      </c>
      <c r="D70" s="35">
        <v>43269</v>
      </c>
      <c r="I70" s="1"/>
    </row>
    <row r="71" spans="1:9" ht="15.75" x14ac:dyDescent="0.25">
      <c r="A71" s="18" t="s">
        <v>25</v>
      </c>
      <c r="B71" s="11">
        <f t="shared" si="2"/>
        <v>218499</v>
      </c>
      <c r="C71" s="34">
        <v>109897</v>
      </c>
      <c r="D71" s="35">
        <v>108602</v>
      </c>
      <c r="I71" s="1"/>
    </row>
    <row r="72" spans="1:9" ht="15.75" x14ac:dyDescent="0.25">
      <c r="A72" s="36" t="s">
        <v>81</v>
      </c>
      <c r="B72" s="11">
        <f t="shared" si="2"/>
        <v>438155</v>
      </c>
      <c r="C72" s="34">
        <v>214407</v>
      </c>
      <c r="D72" s="35">
        <v>223748</v>
      </c>
      <c r="I72" s="1"/>
    </row>
    <row r="73" spans="1:9" ht="15.75" x14ac:dyDescent="0.25">
      <c r="A73" s="36" t="s">
        <v>82</v>
      </c>
      <c r="B73" s="11">
        <f>C73+D73</f>
        <v>306576</v>
      </c>
      <c r="C73" s="34">
        <v>145428</v>
      </c>
      <c r="D73" s="35">
        <v>161148</v>
      </c>
      <c r="I73" s="1"/>
    </row>
    <row r="74" spans="1:9" ht="15.75" x14ac:dyDescent="0.25">
      <c r="A74" s="36" t="s">
        <v>83</v>
      </c>
      <c r="B74" s="11">
        <f>C74+D74</f>
        <v>220004</v>
      </c>
      <c r="C74" s="34">
        <v>118218</v>
      </c>
      <c r="D74" s="35">
        <v>101786</v>
      </c>
      <c r="I74" s="1"/>
    </row>
    <row r="75" spans="1:9" ht="15.75" x14ac:dyDescent="0.25">
      <c r="A75" s="18" t="s">
        <v>26</v>
      </c>
      <c r="B75" s="11">
        <f t="shared" si="2"/>
        <v>141252</v>
      </c>
      <c r="C75" s="34">
        <v>67236</v>
      </c>
      <c r="D75" s="35">
        <v>74016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577101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3.23</v>
      </c>
      <c r="F95" s="130" t="s">
        <v>261</v>
      </c>
      <c r="G95" s="129"/>
      <c r="H95" s="11">
        <v>500351</v>
      </c>
      <c r="I95" s="12">
        <f>IF(AND($C$94&gt;0,$C$94&lt;&gt;"N/D")=TRUE,H95/$C$94,0)</f>
        <v>0.86700768149769281</v>
      </c>
    </row>
    <row r="96" spans="1:9" ht="15.75" x14ac:dyDescent="0.25">
      <c r="F96" s="130" t="s">
        <v>262</v>
      </c>
      <c r="G96" s="129"/>
      <c r="H96" s="11">
        <v>428935</v>
      </c>
      <c r="I96" s="12">
        <f t="shared" ref="I96:I109" si="3">IF(AND($C$94&gt;0,$C$94&lt;&gt;"N/D")=TRUE,H96/$C$94,0)</f>
        <v>0.74325811253142859</v>
      </c>
    </row>
    <row r="97" spans="1:9" ht="15.75" x14ac:dyDescent="0.25">
      <c r="F97" s="128" t="s">
        <v>265</v>
      </c>
      <c r="G97" s="129"/>
      <c r="H97" s="11">
        <v>223506</v>
      </c>
      <c r="I97" s="12">
        <f t="shared" si="3"/>
        <v>0.38729095946810005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219918</v>
      </c>
      <c r="I98" s="12">
        <f t="shared" si="3"/>
        <v>0.38107367687805083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106793</v>
      </c>
      <c r="I99" s="12">
        <f t="shared" si="3"/>
        <v>0.1850507970008716</v>
      </c>
    </row>
    <row r="100" spans="1:9" ht="15.75" x14ac:dyDescent="0.25">
      <c r="A100" s="43" t="s">
        <v>31</v>
      </c>
      <c r="B100" s="11">
        <v>257396</v>
      </c>
      <c r="C100" s="12">
        <f>IF(AND($C$94&gt;0,$C$94&lt;&gt;"N/D")=TRUE,B100/$C$94,0)</f>
        <v>0.4460155154816921</v>
      </c>
      <c r="F100" s="128" t="s">
        <v>268</v>
      </c>
      <c r="G100" s="129"/>
      <c r="H100" s="11">
        <v>150166</v>
      </c>
      <c r="I100" s="12">
        <f t="shared" si="3"/>
        <v>0.260207485344853</v>
      </c>
    </row>
    <row r="101" spans="1:9" ht="15.75" x14ac:dyDescent="0.25">
      <c r="A101" s="43" t="s">
        <v>32</v>
      </c>
      <c r="B101" s="11">
        <v>127470</v>
      </c>
      <c r="C101" s="12">
        <f>IF(AND($C$94&gt;0,$C$94&lt;&gt;"N/D")=TRUE,B101/$C$94,0)</f>
        <v>0.22087988064480915</v>
      </c>
      <c r="F101" s="128" t="s">
        <v>269</v>
      </c>
      <c r="G101" s="129"/>
      <c r="H101" s="11">
        <v>331183</v>
      </c>
      <c r="I101" s="12">
        <f t="shared" si="3"/>
        <v>0.57387355073028812</v>
      </c>
    </row>
    <row r="102" spans="1:9" ht="15.75" x14ac:dyDescent="0.25">
      <c r="A102" s="43" t="s">
        <v>33</v>
      </c>
      <c r="B102" s="11">
        <v>116125</v>
      </c>
      <c r="C102" s="12">
        <f>IF(AND($C$94&gt;0,$C$94&lt;&gt;"N/D")=TRUE,B102/$C$94,0)</f>
        <v>0.20122127669160164</v>
      </c>
      <c r="F102" s="128" t="s">
        <v>270</v>
      </c>
      <c r="G102" s="129"/>
      <c r="H102" s="11">
        <v>495152</v>
      </c>
      <c r="I102" s="12">
        <f t="shared" si="3"/>
        <v>0.85799885981829871</v>
      </c>
    </row>
    <row r="103" spans="1:9" ht="15.75" x14ac:dyDescent="0.25">
      <c r="A103" s="43" t="s">
        <v>34</v>
      </c>
      <c r="B103" s="11">
        <v>76110</v>
      </c>
      <c r="C103" s="12">
        <f>IF(AND($C$94&gt;0,$C$94&lt;&gt;"N/D")=TRUE,B103/$C$94,0)</f>
        <v>0.1318833271818971</v>
      </c>
      <c r="F103" s="128" t="s">
        <v>271</v>
      </c>
      <c r="G103" s="129"/>
      <c r="H103" s="11">
        <v>213732</v>
      </c>
      <c r="I103" s="12">
        <f t="shared" si="3"/>
        <v>0.37035458264671173</v>
      </c>
    </row>
    <row r="104" spans="1:9" ht="15.75" x14ac:dyDescent="0.25">
      <c r="F104" s="128" t="s">
        <v>272</v>
      </c>
      <c r="G104" s="129"/>
      <c r="H104" s="11">
        <v>158757</v>
      </c>
      <c r="I104" s="12">
        <f t="shared" si="3"/>
        <v>0.27509396102242067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525826</v>
      </c>
      <c r="I105" s="12">
        <f t="shared" si="3"/>
        <v>0.91115073444682992</v>
      </c>
    </row>
    <row r="106" spans="1:9" ht="15.75" x14ac:dyDescent="0.25">
      <c r="A106" s="40" t="s">
        <v>37</v>
      </c>
      <c r="B106" s="10"/>
      <c r="C106" s="16"/>
      <c r="D106" s="11">
        <v>576910</v>
      </c>
      <c r="F106" s="128" t="s">
        <v>264</v>
      </c>
      <c r="G106" s="129"/>
      <c r="H106" s="11">
        <v>319038</v>
      </c>
      <c r="I106" s="12">
        <f t="shared" si="3"/>
        <v>0.55282870762656799</v>
      </c>
    </row>
    <row r="107" spans="1:9" ht="15.75" x14ac:dyDescent="0.25">
      <c r="A107" s="44" t="s">
        <v>38</v>
      </c>
      <c r="B107" s="28"/>
      <c r="C107" s="45"/>
      <c r="D107" s="126">
        <v>41436.94</v>
      </c>
      <c r="F107" s="128" t="s">
        <v>274</v>
      </c>
      <c r="G107" s="129"/>
      <c r="H107" s="11">
        <v>267565</v>
      </c>
      <c r="I107" s="12">
        <f t="shared" si="3"/>
        <v>0.46363634788364599</v>
      </c>
    </row>
    <row r="108" spans="1:9" ht="15.75" x14ac:dyDescent="0.25">
      <c r="A108" s="26" t="s">
        <v>218</v>
      </c>
      <c r="B108" s="10"/>
      <c r="C108" s="16"/>
      <c r="D108" s="127">
        <v>12828.77</v>
      </c>
      <c r="F108" s="128" t="s">
        <v>275</v>
      </c>
      <c r="G108" s="129"/>
      <c r="H108" s="11">
        <v>131851</v>
      </c>
      <c r="I108" s="12">
        <f t="shared" si="3"/>
        <v>0.22847127279280402</v>
      </c>
    </row>
    <row r="109" spans="1:9" ht="15.75" x14ac:dyDescent="0.25">
      <c r="F109" s="128" t="s">
        <v>276</v>
      </c>
      <c r="G109" s="129"/>
      <c r="H109" s="11">
        <v>55918</v>
      </c>
      <c r="I109" s="12">
        <f t="shared" si="3"/>
        <v>9.6894651022957856E-2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116022</v>
      </c>
      <c r="C112" s="12">
        <f>IF(AND($D$106&gt;0,$D$106&lt;&gt;"N/D")=TRUE,B112/$D$106,0)</f>
        <v>0.20110935847879219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246781</v>
      </c>
      <c r="C113" s="12">
        <f t="shared" ref="C113:C118" si="4">IF(AND($D$106&gt;0,$D$106&lt;&gt;"N/D")=TRUE,B113/$D$106,0)</f>
        <v>0.42776342930439759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113334</v>
      </c>
      <c r="C114" s="12">
        <f t="shared" si="4"/>
        <v>0.19645005286786502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51444</v>
      </c>
      <c r="C115" s="12">
        <f t="shared" si="4"/>
        <v>8.9171621223414391E-2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33883</v>
      </c>
      <c r="C116" s="12">
        <f t="shared" si="4"/>
        <v>5.8731864588930684E-2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2501</v>
      </c>
      <c r="C117" s="12">
        <f t="shared" si="4"/>
        <v>4.3351649304050888E-3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12945</v>
      </c>
      <c r="C118" s="12">
        <f t="shared" si="4"/>
        <v>2.2438508606195073E-2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1031015</v>
      </c>
      <c r="C135" s="133">
        <f>C136+C137</f>
        <v>1</v>
      </c>
      <c r="G135" s="49" t="s">
        <v>277</v>
      </c>
      <c r="H135" s="131">
        <f>SUM(H136:H138)</f>
        <v>474122</v>
      </c>
      <c r="I135" s="132">
        <f>SUM(I136:I138)</f>
        <v>1</v>
      </c>
    </row>
    <row r="136" spans="1:9" ht="15.75" x14ac:dyDescent="0.25">
      <c r="A136" s="50" t="s">
        <v>75</v>
      </c>
      <c r="B136" s="11">
        <v>1014113</v>
      </c>
      <c r="C136" s="24">
        <f>IF(AND($B$135&gt;0,$B$135&lt;&gt;"N/D")=TRUE,B136/$B$135,0)</f>
        <v>0.98360644607498438</v>
      </c>
      <c r="G136" s="50" t="s">
        <v>101</v>
      </c>
      <c r="H136" s="11">
        <v>215807</v>
      </c>
      <c r="I136" s="24">
        <f>IF(H135&gt;0,H136/$H$135,0)</f>
        <v>0.45517187559320177</v>
      </c>
    </row>
    <row r="137" spans="1:9" ht="15.75" x14ac:dyDescent="0.25">
      <c r="A137" s="50" t="s">
        <v>76</v>
      </c>
      <c r="B137" s="11">
        <v>16902</v>
      </c>
      <c r="C137" s="24">
        <f>IF(AND($B$135&gt;0,$B$135&lt;&gt;"N/D")=TRUE,B137/$B$135,0)</f>
        <v>1.6393553925015639E-2</v>
      </c>
      <c r="G137" s="50" t="s">
        <v>278</v>
      </c>
      <c r="H137" s="11">
        <v>129884</v>
      </c>
      <c r="I137" s="24">
        <f>IF(H136&gt;0,H137/$H$135,0)</f>
        <v>0.27394636823433632</v>
      </c>
    </row>
    <row r="138" spans="1:9" ht="15.75" x14ac:dyDescent="0.25">
      <c r="G138" s="50" t="s">
        <v>279</v>
      </c>
      <c r="H138" s="11">
        <v>128431</v>
      </c>
      <c r="I138" s="24">
        <f>IF(H137&gt;0,H138/$H$135,0)</f>
        <v>0.27088175617246196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72308</v>
      </c>
      <c r="C141" s="24">
        <f t="shared" ref="C141:C146" si="6">IF(AND($B$136&gt;0,$B$136&lt;&gt;"N/D")=TRUE,B141/$B$136,0)</f>
        <v>7.1301718841983094E-2</v>
      </c>
      <c r="G141" s="26" t="s">
        <v>281</v>
      </c>
      <c r="H141" s="119">
        <v>480136</v>
      </c>
      <c r="I141" s="114">
        <f t="shared" ref="I141:I148" si="7">IF($B$58&gt;0,H141/$B$58,0)</f>
        <v>0.25759695778323349</v>
      </c>
    </row>
    <row r="142" spans="1:9" ht="15.75" x14ac:dyDescent="0.25">
      <c r="A142" s="43" t="s">
        <v>51</v>
      </c>
      <c r="B142" s="11">
        <v>636406</v>
      </c>
      <c r="C142" s="24">
        <f t="shared" si="6"/>
        <v>0.62754939538296028</v>
      </c>
      <c r="G142" s="116" t="s">
        <v>282</v>
      </c>
      <c r="H142" s="118">
        <f>SUM(H143:H148)</f>
        <v>1383768</v>
      </c>
      <c r="I142" s="121">
        <f t="shared" si="7"/>
        <v>0.74240304221676656</v>
      </c>
    </row>
    <row r="143" spans="1:9" ht="15.75" x14ac:dyDescent="0.25">
      <c r="A143" s="43" t="s">
        <v>52</v>
      </c>
      <c r="B143" s="11">
        <v>52945</v>
      </c>
      <c r="C143" s="24">
        <f t="shared" si="6"/>
        <v>5.2208185872777493E-2</v>
      </c>
      <c r="G143" s="26" t="s">
        <v>288</v>
      </c>
      <c r="H143" s="119">
        <v>41904</v>
      </c>
      <c r="I143" s="114">
        <f t="shared" si="7"/>
        <v>2.2481844558518035E-2</v>
      </c>
    </row>
    <row r="144" spans="1:9" ht="15.75" x14ac:dyDescent="0.25">
      <c r="A144" s="43" t="s">
        <v>53</v>
      </c>
      <c r="B144" s="11">
        <v>252454</v>
      </c>
      <c r="C144" s="24">
        <f t="shared" si="6"/>
        <v>0.24894069990227913</v>
      </c>
      <c r="G144" s="26" t="s">
        <v>283</v>
      </c>
      <c r="H144" s="119">
        <v>828092</v>
      </c>
      <c r="I144" s="114">
        <f t="shared" si="7"/>
        <v>0.44427824608992739</v>
      </c>
    </row>
    <row r="145" spans="1:9" ht="15.75" x14ac:dyDescent="0.25">
      <c r="A145" s="25" t="s">
        <v>14</v>
      </c>
      <c r="B145" s="31">
        <v>603872</v>
      </c>
      <c r="C145" s="32">
        <f t="shared" si="6"/>
        <v>0.59546815788773044</v>
      </c>
      <c r="D145" s="52"/>
      <c r="G145" s="26" t="s">
        <v>284</v>
      </c>
      <c r="H145" s="119">
        <v>111618</v>
      </c>
      <c r="I145" s="114">
        <f t="shared" si="7"/>
        <v>5.9883985441310281E-2</v>
      </c>
    </row>
    <row r="146" spans="1:9" ht="15.75" x14ac:dyDescent="0.25">
      <c r="A146" s="25" t="s">
        <v>15</v>
      </c>
      <c r="B146" s="31">
        <v>410241</v>
      </c>
      <c r="C146" s="32">
        <f t="shared" si="6"/>
        <v>0.40453184211226956</v>
      </c>
      <c r="G146" s="26" t="s">
        <v>285</v>
      </c>
      <c r="H146" s="119">
        <v>10718</v>
      </c>
      <c r="I146" s="114">
        <f t="shared" si="7"/>
        <v>5.7502961525915499E-3</v>
      </c>
    </row>
    <row r="147" spans="1:9" x14ac:dyDescent="0.2">
      <c r="G147" s="26" t="s">
        <v>286</v>
      </c>
      <c r="H147" s="119">
        <v>384052</v>
      </c>
      <c r="I147" s="114">
        <f t="shared" si="7"/>
        <v>0.20604709255412296</v>
      </c>
    </row>
    <row r="148" spans="1:9" x14ac:dyDescent="0.2">
      <c r="G148" s="26" t="s">
        <v>287</v>
      </c>
      <c r="H148" s="119">
        <v>7384</v>
      </c>
      <c r="I148" s="114">
        <f t="shared" si="7"/>
        <v>3.9615774202963246E-3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8929.66</v>
      </c>
      <c r="E162" s="24">
        <f>IF(AND($D$107&gt;0,$D$107&lt;&gt;"N/D")=TRUE,D162/$D$107,0)</f>
        <v>0.21549998624415798</v>
      </c>
    </row>
    <row r="163" spans="1:9" ht="15.75" x14ac:dyDescent="0.2">
      <c r="A163" s="56" t="s">
        <v>55</v>
      </c>
      <c r="B163" s="28"/>
      <c r="C163" s="45"/>
      <c r="D163" s="57">
        <v>2055.27</v>
      </c>
      <c r="E163" s="23">
        <f t="shared" ref="E163:E173" si="8">IF(AND($D$107&gt;0,$D$107&lt;&gt;"N/D")=TRUE,D163/$D$107,0)</f>
        <v>4.9599946328083101E-2</v>
      </c>
    </row>
    <row r="164" spans="1:9" ht="15.75" x14ac:dyDescent="0.2">
      <c r="A164" s="51" t="s">
        <v>56</v>
      </c>
      <c r="B164" s="10"/>
      <c r="C164" s="16"/>
      <c r="D164" s="55">
        <v>3596.73</v>
      </c>
      <c r="E164" s="24">
        <f t="shared" si="8"/>
        <v>8.6800087072066615E-2</v>
      </c>
    </row>
    <row r="165" spans="1:9" ht="15.75" x14ac:dyDescent="0.2">
      <c r="A165" s="56" t="s">
        <v>57</v>
      </c>
      <c r="B165" s="28"/>
      <c r="C165" s="45"/>
      <c r="D165" s="57">
        <v>1980.69</v>
      </c>
      <c r="E165" s="23">
        <f t="shared" si="8"/>
        <v>4.780010299988368E-2</v>
      </c>
    </row>
    <row r="166" spans="1:9" ht="15.75" x14ac:dyDescent="0.2">
      <c r="A166" s="51" t="s">
        <v>58</v>
      </c>
      <c r="B166" s="10"/>
      <c r="C166" s="16"/>
      <c r="D166" s="55">
        <v>928.19</v>
      </c>
      <c r="E166" s="24">
        <f t="shared" si="8"/>
        <v>2.2400061394494863E-2</v>
      </c>
    </row>
    <row r="167" spans="1:9" ht="15.75" x14ac:dyDescent="0.2">
      <c r="A167" s="56" t="s">
        <v>59</v>
      </c>
      <c r="B167" s="28"/>
      <c r="C167" s="45"/>
      <c r="D167" s="57">
        <v>4350.88</v>
      </c>
      <c r="E167" s="23">
        <f t="shared" si="8"/>
        <v>0.10500003137297301</v>
      </c>
    </row>
    <row r="168" spans="1:9" ht="15.75" x14ac:dyDescent="0.2">
      <c r="A168" s="51" t="s">
        <v>63</v>
      </c>
      <c r="B168" s="10"/>
      <c r="C168" s="16"/>
      <c r="D168" s="55">
        <v>3484.85</v>
      </c>
      <c r="E168" s="24">
        <f t="shared" si="8"/>
        <v>8.4100080749205899E-2</v>
      </c>
    </row>
    <row r="169" spans="1:9" ht="15.75" x14ac:dyDescent="0.2">
      <c r="A169" s="56" t="s">
        <v>64</v>
      </c>
      <c r="B169" s="28"/>
      <c r="C169" s="45"/>
      <c r="D169" s="57">
        <v>1997.26</v>
      </c>
      <c r="E169" s="23">
        <f t="shared" si="8"/>
        <v>4.8199987740407471E-2</v>
      </c>
    </row>
    <row r="170" spans="1:9" ht="15.75" x14ac:dyDescent="0.2">
      <c r="A170" s="51" t="s">
        <v>65</v>
      </c>
      <c r="B170" s="10"/>
      <c r="C170" s="16"/>
      <c r="D170" s="55">
        <v>2552.52</v>
      </c>
      <c r="E170" s="24">
        <f t="shared" si="8"/>
        <v>6.1600108502220481E-2</v>
      </c>
    </row>
    <row r="171" spans="1:9" ht="15.75" x14ac:dyDescent="0.2">
      <c r="A171" s="56" t="s">
        <v>66</v>
      </c>
      <c r="B171" s="28"/>
      <c r="C171" s="45"/>
      <c r="D171" s="57">
        <v>1272.1099999999999</v>
      </c>
      <c r="E171" s="23">
        <f t="shared" si="8"/>
        <v>3.0699902068058109E-2</v>
      </c>
    </row>
    <row r="172" spans="1:9" ht="15.75" x14ac:dyDescent="0.2">
      <c r="A172" s="51" t="s">
        <v>67</v>
      </c>
      <c r="B172" s="10"/>
      <c r="C172" s="16"/>
      <c r="D172" s="55">
        <v>443.38</v>
      </c>
      <c r="E172" s="24">
        <f t="shared" si="8"/>
        <v>1.0700114438952297E-2</v>
      </c>
    </row>
    <row r="173" spans="1:9" ht="15.75" x14ac:dyDescent="0.2">
      <c r="A173" s="56" t="s">
        <v>68</v>
      </c>
      <c r="B173" s="28"/>
      <c r="C173" s="45"/>
      <c r="D173" s="57">
        <v>9845.42</v>
      </c>
      <c r="E173" s="23">
        <f t="shared" si="8"/>
        <v>0.23760007375061962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51816</v>
      </c>
      <c r="E177" s="78">
        <v>124800</v>
      </c>
      <c r="F177" s="79">
        <v>4385</v>
      </c>
      <c r="G177" s="79">
        <v>2365438.34</v>
      </c>
      <c r="H177" s="80">
        <v>1.1000000000000001</v>
      </c>
    </row>
    <row r="178" spans="1:8" x14ac:dyDescent="0.2">
      <c r="A178" s="214" t="s">
        <v>195</v>
      </c>
      <c r="B178" s="215"/>
      <c r="C178" s="216"/>
      <c r="D178" s="58">
        <v>189</v>
      </c>
      <c r="E178" s="58">
        <v>696</v>
      </c>
      <c r="F178" s="59">
        <v>3330</v>
      </c>
      <c r="G178" s="59">
        <v>990267.24</v>
      </c>
      <c r="H178" s="76">
        <v>0.1208</v>
      </c>
    </row>
    <row r="179" spans="1:8" ht="15" customHeight="1" x14ac:dyDescent="0.2">
      <c r="A179" s="225" t="s">
        <v>196</v>
      </c>
      <c r="B179" s="226"/>
      <c r="C179" s="227"/>
      <c r="D179" s="60">
        <v>3</v>
      </c>
      <c r="E179" s="60">
        <v>31</v>
      </c>
      <c r="F179" s="61">
        <v>4794</v>
      </c>
      <c r="G179" s="61">
        <v>76455.53</v>
      </c>
      <c r="H179" s="77">
        <v>3.3300000000000003E-2</v>
      </c>
    </row>
    <row r="180" spans="1:8" ht="15" customHeight="1" x14ac:dyDescent="0.2">
      <c r="A180" s="214" t="s">
        <v>197</v>
      </c>
      <c r="B180" s="215"/>
      <c r="C180" s="216"/>
      <c r="D180" s="58">
        <v>0</v>
      </c>
      <c r="E180" s="58">
        <v>0</v>
      </c>
      <c r="F180" s="59">
        <v>0</v>
      </c>
      <c r="G180" s="59">
        <v>0</v>
      </c>
      <c r="H180" s="76">
        <v>-1</v>
      </c>
    </row>
    <row r="181" spans="1:8" ht="15" customHeight="1" x14ac:dyDescent="0.2">
      <c r="A181" s="225" t="s">
        <v>93</v>
      </c>
      <c r="B181" s="226"/>
      <c r="C181" s="227"/>
      <c r="D181" s="60">
        <v>3227</v>
      </c>
      <c r="E181" s="60">
        <v>3597</v>
      </c>
      <c r="F181" s="61">
        <v>4469</v>
      </c>
      <c r="G181" s="61">
        <v>1691971.75</v>
      </c>
      <c r="H181" s="77">
        <v>0.53920000000000001</v>
      </c>
    </row>
    <row r="182" spans="1:8" ht="15" customHeight="1" x14ac:dyDescent="0.2">
      <c r="A182" s="214" t="s">
        <v>92</v>
      </c>
      <c r="B182" s="215"/>
      <c r="C182" s="216"/>
      <c r="D182" s="58">
        <v>162</v>
      </c>
      <c r="E182" s="58">
        <v>2473</v>
      </c>
      <c r="F182" s="59">
        <v>3866</v>
      </c>
      <c r="G182" s="59">
        <v>8692996.7699999996</v>
      </c>
      <c r="H182" s="76">
        <v>0.13700000000000001</v>
      </c>
    </row>
    <row r="183" spans="1:8" ht="15" customHeight="1" x14ac:dyDescent="0.2">
      <c r="A183" s="225" t="s">
        <v>94</v>
      </c>
      <c r="B183" s="226"/>
      <c r="C183" s="227"/>
      <c r="D183" s="60">
        <v>1467</v>
      </c>
      <c r="E183" s="60">
        <v>5235</v>
      </c>
      <c r="F183" s="61">
        <v>5499</v>
      </c>
      <c r="G183" s="61">
        <v>5226692.66</v>
      </c>
      <c r="H183" s="77">
        <v>0.83809999999999996</v>
      </c>
    </row>
    <row r="184" spans="1:8" ht="15" customHeight="1" x14ac:dyDescent="0.2">
      <c r="A184" s="214" t="s">
        <v>95</v>
      </c>
      <c r="B184" s="215"/>
      <c r="C184" s="216"/>
      <c r="D184" s="58">
        <v>20597</v>
      </c>
      <c r="E184" s="58">
        <v>22238</v>
      </c>
      <c r="F184" s="59">
        <v>3238</v>
      </c>
      <c r="G184" s="59">
        <v>1245557.3999999999</v>
      </c>
      <c r="H184" s="76">
        <v>1.5426</v>
      </c>
    </row>
    <row r="185" spans="1:8" ht="15" customHeight="1" x14ac:dyDescent="0.2">
      <c r="A185" s="225" t="s">
        <v>199</v>
      </c>
      <c r="B185" s="226"/>
      <c r="C185" s="227"/>
      <c r="D185" s="60">
        <v>9456</v>
      </c>
      <c r="E185" s="60">
        <v>31395</v>
      </c>
      <c r="F185" s="61">
        <v>3726</v>
      </c>
      <c r="G185" s="61">
        <v>4257263.6399999997</v>
      </c>
      <c r="H185" s="77">
        <v>1.1161000000000001</v>
      </c>
    </row>
    <row r="186" spans="1:8" ht="15" customHeight="1" x14ac:dyDescent="0.2">
      <c r="A186" s="214" t="s">
        <v>200</v>
      </c>
      <c r="B186" s="215"/>
      <c r="C186" s="216"/>
      <c r="D186" s="58">
        <v>1405</v>
      </c>
      <c r="E186" s="58">
        <v>26242</v>
      </c>
      <c r="F186" s="59">
        <v>3946</v>
      </c>
      <c r="G186" s="59">
        <v>8040240.1299999999</v>
      </c>
      <c r="H186" s="76">
        <v>1.0942000000000001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676</v>
      </c>
      <c r="E188" s="58">
        <v>6289</v>
      </c>
      <c r="F188" s="59">
        <v>2896</v>
      </c>
      <c r="G188" s="59">
        <v>3025867.34</v>
      </c>
      <c r="H188" s="76">
        <v>3.7572000000000001</v>
      </c>
    </row>
    <row r="189" spans="1:8" ht="15" customHeight="1" x14ac:dyDescent="0.2">
      <c r="A189" s="225" t="s">
        <v>202</v>
      </c>
      <c r="B189" s="226"/>
      <c r="C189" s="227"/>
      <c r="D189" s="60">
        <v>957</v>
      </c>
      <c r="E189" s="60">
        <v>4768</v>
      </c>
      <c r="F189" s="61">
        <v>15363</v>
      </c>
      <c r="G189" s="61">
        <v>10503965.77</v>
      </c>
      <c r="H189" s="77">
        <v>0.4657</v>
      </c>
    </row>
    <row r="190" spans="1:8" ht="15" customHeight="1" x14ac:dyDescent="0.2">
      <c r="A190" s="214" t="s">
        <v>203</v>
      </c>
      <c r="B190" s="215"/>
      <c r="C190" s="216"/>
      <c r="D190" s="58">
        <v>511</v>
      </c>
      <c r="E190" s="58">
        <v>1528</v>
      </c>
      <c r="F190" s="59">
        <v>4345</v>
      </c>
      <c r="G190" s="59">
        <v>3487826.17</v>
      </c>
      <c r="H190" s="76">
        <v>1.7335</v>
      </c>
    </row>
    <row r="191" spans="1:8" ht="15" customHeight="1" x14ac:dyDescent="0.2">
      <c r="A191" s="225" t="s">
        <v>204</v>
      </c>
      <c r="B191" s="226"/>
      <c r="C191" s="227"/>
      <c r="D191" s="60">
        <v>140</v>
      </c>
      <c r="E191" s="60">
        <v>2224</v>
      </c>
      <c r="F191" s="61">
        <v>10706</v>
      </c>
      <c r="G191" s="61">
        <v>19064135.039999999</v>
      </c>
      <c r="H191" s="77">
        <v>0.96289999999999998</v>
      </c>
    </row>
    <row r="192" spans="1:8" ht="15" customHeight="1" x14ac:dyDescent="0.2">
      <c r="A192" s="214" t="s">
        <v>205</v>
      </c>
      <c r="B192" s="215"/>
      <c r="C192" s="216"/>
      <c r="D192" s="58">
        <v>1681</v>
      </c>
      <c r="E192" s="58">
        <v>2659</v>
      </c>
      <c r="F192" s="59">
        <v>4523</v>
      </c>
      <c r="G192" s="59">
        <v>3401464.58</v>
      </c>
      <c r="H192" s="76">
        <v>0.80149999999999999</v>
      </c>
    </row>
    <row r="193" spans="1:9" ht="15" customHeight="1" x14ac:dyDescent="0.2">
      <c r="A193" s="225" t="s">
        <v>206</v>
      </c>
      <c r="B193" s="226"/>
      <c r="C193" s="227"/>
      <c r="D193" s="60">
        <v>1318</v>
      </c>
      <c r="E193" s="60">
        <v>5644</v>
      </c>
      <c r="F193" s="61">
        <v>4179</v>
      </c>
      <c r="G193" s="61">
        <v>2314985.7599999998</v>
      </c>
      <c r="H193" s="77">
        <v>0.91449999999999998</v>
      </c>
    </row>
    <row r="194" spans="1:9" ht="15" customHeight="1" x14ac:dyDescent="0.2">
      <c r="A194" s="214" t="s">
        <v>207</v>
      </c>
      <c r="B194" s="215"/>
      <c r="C194" s="216"/>
      <c r="D194" s="58">
        <v>1824</v>
      </c>
      <c r="E194" s="58">
        <v>2288</v>
      </c>
      <c r="F194" s="59">
        <v>2572</v>
      </c>
      <c r="G194" s="59">
        <v>963320.42</v>
      </c>
      <c r="H194" s="76">
        <v>3.1374</v>
      </c>
    </row>
    <row r="195" spans="1:9" ht="15" customHeight="1" x14ac:dyDescent="0.2">
      <c r="A195" s="225" t="s">
        <v>208</v>
      </c>
      <c r="B195" s="226"/>
      <c r="C195" s="227"/>
      <c r="D195" s="60">
        <v>198</v>
      </c>
      <c r="E195" s="60">
        <v>2433</v>
      </c>
      <c r="F195" s="61">
        <v>6260</v>
      </c>
      <c r="G195" s="61">
        <v>5971303.1799999997</v>
      </c>
      <c r="H195" s="77">
        <v>0.35470000000000002</v>
      </c>
    </row>
    <row r="196" spans="1:9" ht="15" customHeight="1" x14ac:dyDescent="0.2">
      <c r="A196" s="214" t="s">
        <v>97</v>
      </c>
      <c r="B196" s="215"/>
      <c r="C196" s="216"/>
      <c r="D196" s="58">
        <v>8005</v>
      </c>
      <c r="E196" s="58">
        <v>5060</v>
      </c>
      <c r="F196" s="59">
        <v>3788</v>
      </c>
      <c r="G196" s="59">
        <v>297178.15000000002</v>
      </c>
      <c r="H196" s="76">
        <v>1.2350000000000001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505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12150.12</v>
      </c>
      <c r="E205" s="182">
        <v>12193.7</v>
      </c>
      <c r="F205" s="182">
        <v>12237.04</v>
      </c>
      <c r="G205" s="182">
        <v>12283.66</v>
      </c>
      <c r="H205" s="182">
        <v>12002.26</v>
      </c>
      <c r="I205" s="182">
        <v>12040.84</v>
      </c>
    </row>
    <row r="206" spans="1:9" ht="15" customHeight="1" x14ac:dyDescent="0.2">
      <c r="A206" s="214" t="s">
        <v>383</v>
      </c>
      <c r="B206" s="215"/>
      <c r="C206" s="216"/>
      <c r="D206" s="183">
        <v>5553.76</v>
      </c>
      <c r="E206" s="183">
        <v>8505.81</v>
      </c>
      <c r="F206" s="183">
        <v>5891.52</v>
      </c>
      <c r="G206" s="183">
        <v>8387.7099999999991</v>
      </c>
      <c r="H206" s="183">
        <v>4511.4799999999996</v>
      </c>
      <c r="I206" s="183">
        <v>8986.81</v>
      </c>
    </row>
    <row r="207" spans="1:9" ht="15" customHeight="1" x14ac:dyDescent="0.2">
      <c r="A207" s="225" t="s">
        <v>384</v>
      </c>
      <c r="B207" s="226"/>
      <c r="C207" s="227"/>
      <c r="D207" s="184">
        <v>17200.77</v>
      </c>
      <c r="E207" s="184">
        <v>17200.77</v>
      </c>
      <c r="F207" s="184">
        <v>17182.37</v>
      </c>
      <c r="G207" s="184">
        <v>17182.37</v>
      </c>
      <c r="H207" s="184">
        <v>17453.349999999999</v>
      </c>
      <c r="I207" s="184">
        <v>17453.349999999999</v>
      </c>
    </row>
    <row r="208" spans="1:9" ht="15" customHeight="1" x14ac:dyDescent="0.2">
      <c r="A208" s="214" t="s">
        <v>385</v>
      </c>
      <c r="B208" s="215"/>
      <c r="C208" s="216"/>
      <c r="D208" s="183">
        <v>11439.76</v>
      </c>
      <c r="E208" s="183">
        <v>11439.76</v>
      </c>
      <c r="F208" s="183">
        <v>12069.82</v>
      </c>
      <c r="G208" s="183">
        <v>12069.82</v>
      </c>
      <c r="H208" s="183">
        <v>9893.82</v>
      </c>
      <c r="I208" s="183">
        <v>9893.82</v>
      </c>
    </row>
    <row r="209" spans="1:9" ht="15" customHeight="1" x14ac:dyDescent="0.2">
      <c r="A209" s="225" t="s">
        <v>386</v>
      </c>
      <c r="B209" s="226"/>
      <c r="C209" s="227"/>
      <c r="D209" s="184">
        <v>9547.77</v>
      </c>
      <c r="E209" s="184">
        <v>9547.77</v>
      </c>
      <c r="F209" s="184">
        <v>9550.58</v>
      </c>
      <c r="G209" s="184">
        <v>9550.58</v>
      </c>
      <c r="H209" s="184">
        <v>9533.34</v>
      </c>
      <c r="I209" s="184">
        <v>9533.34</v>
      </c>
    </row>
    <row r="210" spans="1:9" ht="15" customHeight="1" x14ac:dyDescent="0.2">
      <c r="A210" s="214" t="s">
        <v>387</v>
      </c>
      <c r="B210" s="215"/>
      <c r="C210" s="216"/>
      <c r="D210" s="183">
        <v>22681.23</v>
      </c>
      <c r="E210" s="183">
        <v>22681.23</v>
      </c>
      <c r="F210" s="183">
        <v>22725.4</v>
      </c>
      <c r="G210" s="183">
        <v>22725.4</v>
      </c>
      <c r="H210" s="183">
        <v>22518.75</v>
      </c>
      <c r="I210" s="183">
        <v>22518.75</v>
      </c>
    </row>
    <row r="211" spans="1:9" ht="15" customHeight="1" x14ac:dyDescent="0.2">
      <c r="A211" s="225" t="s">
        <v>388</v>
      </c>
      <c r="B211" s="226"/>
      <c r="C211" s="227"/>
      <c r="D211" s="184">
        <v>11586.11</v>
      </c>
      <c r="E211" s="184">
        <v>11586.11</v>
      </c>
      <c r="F211" s="184">
        <v>12290.71</v>
      </c>
      <c r="G211" s="184">
        <v>12290.71</v>
      </c>
      <c r="H211" s="184">
        <v>10794.99</v>
      </c>
      <c r="I211" s="184">
        <v>10794.99</v>
      </c>
    </row>
    <row r="212" spans="1:9" ht="15" customHeight="1" x14ac:dyDescent="0.2">
      <c r="A212" s="214" t="s">
        <v>389</v>
      </c>
      <c r="B212" s="215"/>
      <c r="C212" s="216"/>
      <c r="D212" s="183">
        <v>14626.8</v>
      </c>
      <c r="E212" s="183">
        <v>14626.8</v>
      </c>
      <c r="F212" s="183">
        <v>14253.97</v>
      </c>
      <c r="G212" s="183">
        <v>14253.97</v>
      </c>
      <c r="H212" s="183">
        <v>15449.52</v>
      </c>
      <c r="I212" s="183">
        <v>15449.52</v>
      </c>
    </row>
    <row r="213" spans="1:9" ht="15" customHeight="1" x14ac:dyDescent="0.2">
      <c r="A213" s="225" t="s">
        <v>390</v>
      </c>
      <c r="B213" s="226"/>
      <c r="C213" s="227"/>
      <c r="D213" s="184">
        <v>12313.76</v>
      </c>
      <c r="E213" s="184">
        <v>12313.76</v>
      </c>
      <c r="F213" s="184">
        <v>12538.26</v>
      </c>
      <c r="G213" s="184">
        <v>12538.26</v>
      </c>
      <c r="H213" s="184">
        <v>11958.79</v>
      </c>
      <c r="I213" s="184">
        <v>11958.79</v>
      </c>
    </row>
    <row r="214" spans="1:9" ht="15" customHeight="1" x14ac:dyDescent="0.2">
      <c r="A214" s="214" t="s">
        <v>391</v>
      </c>
      <c r="B214" s="215"/>
      <c r="C214" s="216"/>
      <c r="D214" s="183">
        <v>14754.75</v>
      </c>
      <c r="E214" s="183">
        <v>14754.75</v>
      </c>
      <c r="F214" s="183">
        <v>15279.33</v>
      </c>
      <c r="G214" s="183">
        <v>15279.33</v>
      </c>
      <c r="H214" s="183">
        <v>14344.57</v>
      </c>
      <c r="I214" s="183">
        <v>14344.57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506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482948</v>
      </c>
      <c r="E220" s="58">
        <v>328307</v>
      </c>
      <c r="F220" s="58">
        <v>304150</v>
      </c>
      <c r="G220" s="58">
        <v>198419</v>
      </c>
      <c r="H220" s="58">
        <v>178798</v>
      </c>
      <c r="I220" s="58">
        <v>129888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8</v>
      </c>
      <c r="E222" s="58">
        <v>2</v>
      </c>
      <c r="F222" s="58">
        <v>8</v>
      </c>
      <c r="G222" s="58">
        <v>2</v>
      </c>
      <c r="H222" s="58">
        <v>0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11519</v>
      </c>
      <c r="E223" s="58">
        <v>7125</v>
      </c>
      <c r="F223" s="58">
        <v>7713</v>
      </c>
      <c r="G223" s="58">
        <v>4522</v>
      </c>
      <c r="H223" s="58">
        <v>3806</v>
      </c>
      <c r="I223" s="58">
        <v>2603</v>
      </c>
    </row>
    <row r="224" spans="1:9" ht="15" customHeight="1" x14ac:dyDescent="0.2">
      <c r="A224" s="208" t="s">
        <v>404</v>
      </c>
      <c r="B224" s="209"/>
      <c r="C224" s="209"/>
      <c r="D224" s="181">
        <v>160864</v>
      </c>
      <c r="E224" s="58">
        <v>99280</v>
      </c>
      <c r="F224" s="58">
        <v>99931</v>
      </c>
      <c r="G224" s="58">
        <v>59064</v>
      </c>
      <c r="H224" s="58">
        <v>60933</v>
      </c>
      <c r="I224" s="58">
        <v>40216</v>
      </c>
    </row>
    <row r="225" spans="1:9" ht="15" customHeight="1" x14ac:dyDescent="0.2">
      <c r="A225" s="208" t="s">
        <v>405</v>
      </c>
      <c r="B225" s="209"/>
      <c r="C225" s="209"/>
      <c r="D225" s="181">
        <v>154261</v>
      </c>
      <c r="E225" s="58">
        <v>104270</v>
      </c>
      <c r="F225" s="58">
        <v>95385</v>
      </c>
      <c r="G225" s="58">
        <v>61588</v>
      </c>
      <c r="H225" s="58">
        <v>58876</v>
      </c>
      <c r="I225" s="58">
        <v>42682</v>
      </c>
    </row>
    <row r="226" spans="1:9" ht="15" customHeight="1" x14ac:dyDescent="0.2">
      <c r="A226" s="208" t="s">
        <v>406</v>
      </c>
      <c r="B226" s="209"/>
      <c r="C226" s="209"/>
      <c r="D226" s="181">
        <v>95677</v>
      </c>
      <c r="E226" s="58">
        <v>70060</v>
      </c>
      <c r="F226" s="58">
        <v>60070</v>
      </c>
      <c r="G226" s="58">
        <v>42222</v>
      </c>
      <c r="H226" s="58">
        <v>35607</v>
      </c>
      <c r="I226" s="58">
        <v>27838</v>
      </c>
    </row>
    <row r="227" spans="1:9" ht="15" customHeight="1" x14ac:dyDescent="0.2">
      <c r="A227" s="208" t="s">
        <v>407</v>
      </c>
      <c r="B227" s="209"/>
      <c r="C227" s="209"/>
      <c r="D227" s="181">
        <v>49947</v>
      </c>
      <c r="E227" s="58">
        <v>38891</v>
      </c>
      <c r="F227" s="58">
        <v>33236</v>
      </c>
      <c r="G227" s="58">
        <v>24876</v>
      </c>
      <c r="H227" s="58">
        <v>16711</v>
      </c>
      <c r="I227" s="58">
        <v>14015</v>
      </c>
    </row>
    <row r="228" spans="1:9" ht="15" customHeight="1" x14ac:dyDescent="0.2">
      <c r="A228" s="208" t="s">
        <v>408</v>
      </c>
      <c r="B228" s="209"/>
      <c r="C228" s="209"/>
      <c r="D228" s="181">
        <v>9728</v>
      </c>
      <c r="E228" s="58">
        <v>7908</v>
      </c>
      <c r="F228" s="58">
        <v>7083</v>
      </c>
      <c r="G228" s="58">
        <v>5569</v>
      </c>
      <c r="H228" s="58">
        <v>2645</v>
      </c>
      <c r="I228" s="58">
        <v>2339</v>
      </c>
    </row>
    <row r="229" spans="1:9" ht="15" customHeight="1" x14ac:dyDescent="0.2">
      <c r="A229" s="208" t="s">
        <v>409</v>
      </c>
      <c r="B229" s="209"/>
      <c r="C229" s="209"/>
      <c r="D229" s="181">
        <v>944</v>
      </c>
      <c r="E229" s="58">
        <v>771</v>
      </c>
      <c r="F229" s="58">
        <v>724</v>
      </c>
      <c r="G229" s="58">
        <v>576</v>
      </c>
      <c r="H229" s="58">
        <v>220</v>
      </c>
      <c r="I229" s="58">
        <v>195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146</v>
      </c>
      <c r="E231" s="58">
        <v>126</v>
      </c>
      <c r="F231" s="58">
        <v>69</v>
      </c>
      <c r="G231" s="58">
        <v>58</v>
      </c>
      <c r="H231" s="58">
        <v>77</v>
      </c>
      <c r="I231" s="58">
        <v>68</v>
      </c>
    </row>
    <row r="232" spans="1:9" ht="15" customHeight="1" x14ac:dyDescent="0.2">
      <c r="A232" s="208" t="s">
        <v>412</v>
      </c>
      <c r="B232" s="209"/>
      <c r="C232" s="209"/>
      <c r="D232" s="181">
        <v>305954</v>
      </c>
      <c r="E232" s="58">
        <v>209642</v>
      </c>
      <c r="F232" s="58">
        <v>192024</v>
      </c>
      <c r="G232" s="58">
        <v>125232</v>
      </c>
      <c r="H232" s="58">
        <v>113930</v>
      </c>
      <c r="I232" s="58">
        <v>84410</v>
      </c>
    </row>
    <row r="233" spans="1:9" ht="15" customHeight="1" x14ac:dyDescent="0.2">
      <c r="A233" s="208" t="s">
        <v>413</v>
      </c>
      <c r="B233" s="209"/>
      <c r="C233" s="209"/>
      <c r="D233" s="181">
        <v>134474</v>
      </c>
      <c r="E233" s="58">
        <v>87015</v>
      </c>
      <c r="F233" s="58">
        <v>84909</v>
      </c>
      <c r="G233" s="58">
        <v>53375</v>
      </c>
      <c r="H233" s="58">
        <v>49565</v>
      </c>
      <c r="I233" s="58">
        <v>33640</v>
      </c>
    </row>
    <row r="234" spans="1:9" ht="15" customHeight="1" x14ac:dyDescent="0.2">
      <c r="A234" s="208" t="s">
        <v>414</v>
      </c>
      <c r="B234" s="209"/>
      <c r="C234" s="209"/>
      <c r="D234" s="181">
        <v>29644</v>
      </c>
      <c r="E234" s="58">
        <v>20896</v>
      </c>
      <c r="F234" s="58">
        <v>18601</v>
      </c>
      <c r="G234" s="58">
        <v>12660</v>
      </c>
      <c r="H234" s="58">
        <v>11043</v>
      </c>
      <c r="I234" s="58">
        <v>8236</v>
      </c>
    </row>
    <row r="235" spans="1:9" ht="15" customHeight="1" x14ac:dyDescent="0.2">
      <c r="A235" s="208" t="s">
        <v>415</v>
      </c>
      <c r="B235" s="209"/>
      <c r="C235" s="209"/>
      <c r="D235" s="181">
        <v>11251</v>
      </c>
      <c r="E235" s="58">
        <v>9149</v>
      </c>
      <c r="F235" s="58">
        <v>7616</v>
      </c>
      <c r="G235" s="58">
        <v>6163</v>
      </c>
      <c r="H235" s="58">
        <v>3635</v>
      </c>
      <c r="I235" s="58">
        <v>2986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1479</v>
      </c>
      <c r="E238" s="58">
        <v>1479</v>
      </c>
      <c r="F238" s="58">
        <v>931</v>
      </c>
      <c r="G238" s="58">
        <v>931</v>
      </c>
      <c r="H238" s="58">
        <v>548</v>
      </c>
      <c r="I238" s="58">
        <v>548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5168</v>
      </c>
      <c r="E240" s="58">
        <v>4705</v>
      </c>
      <c r="F240" s="58">
        <v>2730</v>
      </c>
      <c r="G240" s="58">
        <v>2433</v>
      </c>
      <c r="H240" s="58">
        <v>2438</v>
      </c>
      <c r="I240" s="58">
        <v>2272</v>
      </c>
    </row>
    <row r="241" spans="1:9" ht="15" customHeight="1" x14ac:dyDescent="0.2">
      <c r="A241" s="208" t="s">
        <v>421</v>
      </c>
      <c r="B241" s="209"/>
      <c r="C241" s="209"/>
      <c r="D241" s="181">
        <v>23141</v>
      </c>
      <c r="E241" s="58">
        <v>20723</v>
      </c>
      <c r="F241" s="58">
        <v>13457</v>
      </c>
      <c r="G241" s="58">
        <v>11723</v>
      </c>
      <c r="H241" s="58">
        <v>9684</v>
      </c>
      <c r="I241" s="58">
        <v>9000</v>
      </c>
    </row>
    <row r="242" spans="1:9" ht="15" customHeight="1" x14ac:dyDescent="0.2">
      <c r="A242" s="208" t="s">
        <v>422</v>
      </c>
      <c r="B242" s="209"/>
      <c r="C242" s="209"/>
      <c r="D242" s="181">
        <v>106073</v>
      </c>
      <c r="E242" s="58">
        <v>86524</v>
      </c>
      <c r="F242" s="58">
        <v>68332</v>
      </c>
      <c r="G242" s="58">
        <v>53426</v>
      </c>
      <c r="H242" s="58">
        <v>37741</v>
      </c>
      <c r="I242" s="58">
        <v>33098</v>
      </c>
    </row>
    <row r="243" spans="1:9" ht="15" customHeight="1" x14ac:dyDescent="0.2">
      <c r="A243" s="208" t="s">
        <v>423</v>
      </c>
      <c r="B243" s="209"/>
      <c r="C243" s="209"/>
      <c r="D243" s="181">
        <v>113873</v>
      </c>
      <c r="E243" s="58">
        <v>85145</v>
      </c>
      <c r="F243" s="58">
        <v>74422</v>
      </c>
      <c r="G243" s="58">
        <v>53289</v>
      </c>
      <c r="H243" s="58">
        <v>39451</v>
      </c>
      <c r="I243" s="58">
        <v>31856</v>
      </c>
    </row>
    <row r="244" spans="1:9" ht="15" customHeight="1" x14ac:dyDescent="0.2">
      <c r="A244" s="208" t="s">
        <v>424</v>
      </c>
      <c r="B244" s="209"/>
      <c r="C244" s="209"/>
      <c r="D244" s="181">
        <v>55723</v>
      </c>
      <c r="E244" s="58">
        <v>35835</v>
      </c>
      <c r="F244" s="58">
        <v>35609</v>
      </c>
      <c r="G244" s="58">
        <v>21941</v>
      </c>
      <c r="H244" s="58">
        <v>20114</v>
      </c>
      <c r="I244" s="58">
        <v>13894</v>
      </c>
    </row>
    <row r="245" spans="1:9" ht="15" customHeight="1" x14ac:dyDescent="0.2">
      <c r="A245" s="208" t="s">
        <v>425</v>
      </c>
      <c r="B245" s="209"/>
      <c r="C245" s="209"/>
      <c r="D245" s="181">
        <v>67225</v>
      </c>
      <c r="E245" s="58">
        <v>29980</v>
      </c>
      <c r="F245" s="58">
        <v>43268</v>
      </c>
      <c r="G245" s="58">
        <v>18457</v>
      </c>
      <c r="H245" s="58">
        <v>23957</v>
      </c>
      <c r="I245" s="58">
        <v>11523</v>
      </c>
    </row>
    <row r="246" spans="1:9" ht="15" customHeight="1" x14ac:dyDescent="0.2">
      <c r="A246" s="208" t="s">
        <v>426</v>
      </c>
      <c r="B246" s="209"/>
      <c r="C246" s="209"/>
      <c r="D246" s="181">
        <v>111745</v>
      </c>
      <c r="E246" s="58">
        <v>65395</v>
      </c>
      <c r="F246" s="58">
        <v>66332</v>
      </c>
      <c r="G246" s="58">
        <v>37150</v>
      </c>
      <c r="H246" s="58">
        <v>45413</v>
      </c>
      <c r="I246" s="58">
        <v>28245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4564</v>
      </c>
      <c r="E248" s="58">
        <v>3742</v>
      </c>
      <c r="F248" s="58">
        <v>2730</v>
      </c>
      <c r="G248" s="58">
        <v>2433</v>
      </c>
      <c r="H248" s="58">
        <v>1117</v>
      </c>
      <c r="I248" s="58">
        <v>1022</v>
      </c>
    </row>
    <row r="249" spans="1:9" ht="15" customHeight="1" x14ac:dyDescent="0.2">
      <c r="A249" s="208" t="s">
        <v>429</v>
      </c>
      <c r="B249" s="209"/>
      <c r="C249" s="209"/>
      <c r="D249" s="181">
        <v>766</v>
      </c>
      <c r="E249" s="58">
        <v>599</v>
      </c>
      <c r="F249" s="58">
        <v>13457</v>
      </c>
      <c r="G249" s="58">
        <v>11723</v>
      </c>
      <c r="H249" s="58">
        <v>52</v>
      </c>
      <c r="I249" s="58">
        <v>42</v>
      </c>
    </row>
    <row r="250" spans="1:9" ht="15" customHeight="1" x14ac:dyDescent="0.2">
      <c r="A250" s="208" t="s">
        <v>430</v>
      </c>
      <c r="B250" s="209"/>
      <c r="C250" s="209"/>
      <c r="D250" s="181">
        <v>12333</v>
      </c>
      <c r="E250" s="58">
        <v>10080</v>
      </c>
      <c r="F250" s="58">
        <v>68332</v>
      </c>
      <c r="G250" s="58">
        <v>53426</v>
      </c>
      <c r="H250" s="58">
        <v>3571</v>
      </c>
      <c r="I250" s="58">
        <v>3066</v>
      </c>
    </row>
    <row r="251" spans="1:9" ht="15" customHeight="1" x14ac:dyDescent="0.2">
      <c r="A251" s="208" t="s">
        <v>431</v>
      </c>
      <c r="B251" s="209"/>
      <c r="C251" s="209"/>
      <c r="D251" s="181">
        <v>66563</v>
      </c>
      <c r="E251" s="58">
        <v>27202</v>
      </c>
      <c r="F251" s="58">
        <v>74422</v>
      </c>
      <c r="G251" s="58">
        <v>53289</v>
      </c>
      <c r="H251" s="58">
        <v>10859</v>
      </c>
      <c r="I251" s="58">
        <v>5836</v>
      </c>
    </row>
    <row r="252" spans="1:9" ht="15" customHeight="1" x14ac:dyDescent="0.2">
      <c r="A252" s="208" t="s">
        <v>432</v>
      </c>
      <c r="B252" s="209"/>
      <c r="C252" s="209"/>
      <c r="D252" s="181">
        <v>3116</v>
      </c>
      <c r="E252" s="58">
        <v>2690</v>
      </c>
      <c r="F252" s="58">
        <v>35609</v>
      </c>
      <c r="G252" s="58">
        <v>21941</v>
      </c>
      <c r="H252" s="58">
        <v>666</v>
      </c>
      <c r="I252" s="58">
        <v>552</v>
      </c>
    </row>
    <row r="253" spans="1:9" ht="15" customHeight="1" x14ac:dyDescent="0.2">
      <c r="A253" s="208" t="s">
        <v>433</v>
      </c>
      <c r="B253" s="209"/>
      <c r="C253" s="209"/>
      <c r="D253" s="181">
        <v>76815</v>
      </c>
      <c r="E253" s="58">
        <v>69053</v>
      </c>
      <c r="F253" s="58">
        <v>43268</v>
      </c>
      <c r="G253" s="58">
        <v>18457</v>
      </c>
      <c r="H253" s="58">
        <v>36186</v>
      </c>
      <c r="I253" s="58">
        <v>32360</v>
      </c>
    </row>
    <row r="254" spans="1:9" ht="15" customHeight="1" x14ac:dyDescent="0.2">
      <c r="A254" s="208" t="s">
        <v>434</v>
      </c>
      <c r="B254" s="209"/>
      <c r="C254" s="209"/>
      <c r="D254" s="181">
        <v>37535</v>
      </c>
      <c r="E254" s="58">
        <v>31545</v>
      </c>
      <c r="F254" s="58">
        <v>66332</v>
      </c>
      <c r="G254" s="58">
        <v>37150</v>
      </c>
      <c r="H254" s="58">
        <v>11705</v>
      </c>
      <c r="I254" s="58">
        <v>9792</v>
      </c>
    </row>
    <row r="255" spans="1:9" ht="15" customHeight="1" x14ac:dyDescent="0.2">
      <c r="A255" s="208" t="s">
        <v>435</v>
      </c>
      <c r="B255" s="209"/>
      <c r="C255" s="209"/>
      <c r="D255" s="181">
        <v>248588</v>
      </c>
      <c r="E255" s="58">
        <v>153226</v>
      </c>
      <c r="F255" s="58">
        <v>0</v>
      </c>
      <c r="G255" s="58">
        <v>0</v>
      </c>
      <c r="H255" s="58">
        <v>96309</v>
      </c>
      <c r="I255" s="58">
        <v>60344</v>
      </c>
    </row>
    <row r="256" spans="1:9" x14ac:dyDescent="0.2">
      <c r="A256" s="208" t="s">
        <v>436</v>
      </c>
      <c r="B256" s="209"/>
      <c r="C256" s="209"/>
      <c r="D256" s="181">
        <v>32668</v>
      </c>
      <c r="E256" s="58">
        <v>30170</v>
      </c>
      <c r="F256" s="58">
        <v>0</v>
      </c>
      <c r="G256" s="58">
        <v>0</v>
      </c>
      <c r="H256" s="58">
        <v>18333</v>
      </c>
      <c r="I256" s="58">
        <v>16874</v>
      </c>
    </row>
    <row r="257" spans="1:9" ht="15.75" x14ac:dyDescent="0.25">
      <c r="A257" s="46" t="s">
        <v>507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47753</v>
      </c>
      <c r="E259" s="78">
        <f>SUM(E260:E299)</f>
        <v>51290</v>
      </c>
      <c r="F259" s="83">
        <v>2570.15</v>
      </c>
      <c r="G259" s="83">
        <v>2760.63</v>
      </c>
      <c r="H259" s="84">
        <f>IF(D259&gt;0,E259/D259-1,"N/A")</f>
        <v>7.4068644901891023E-2</v>
      </c>
      <c r="I259" s="84">
        <f>IF(F259&gt;0,G259/F259-1,"N/A")</f>
        <v>7.4112405890706778E-2</v>
      </c>
    </row>
    <row r="260" spans="1:9" ht="15.75" customHeight="1" x14ac:dyDescent="0.2">
      <c r="A260" s="138" t="s">
        <v>212</v>
      </c>
      <c r="B260" s="106"/>
      <c r="C260" s="107"/>
      <c r="D260" s="58">
        <v>2794</v>
      </c>
      <c r="E260" s="58">
        <v>3223</v>
      </c>
      <c r="F260" s="81">
        <v>150.38</v>
      </c>
      <c r="G260" s="81">
        <v>173.47</v>
      </c>
      <c r="H260" s="62">
        <f>IF(D260&gt;0,E260/D260-1,"N/A")</f>
        <v>0.15354330708661412</v>
      </c>
      <c r="I260" s="62">
        <f>IF(F260&gt;0,G260/F260-1,"N/A")</f>
        <v>0.15354435430243396</v>
      </c>
    </row>
    <row r="261" spans="1:9" ht="15.75" customHeight="1" x14ac:dyDescent="0.2">
      <c r="A261" s="139" t="s">
        <v>290</v>
      </c>
      <c r="B261" s="108"/>
      <c r="C261" s="109"/>
      <c r="D261" s="60">
        <v>4415</v>
      </c>
      <c r="E261" s="60">
        <v>5211</v>
      </c>
      <c r="F261" s="82">
        <v>237.62</v>
      </c>
      <c r="G261" s="82">
        <v>280.47000000000003</v>
      </c>
      <c r="H261" s="63">
        <f>IF(D261&gt;0,E261/D261-1,"N/A")</f>
        <v>0.18029445073612682</v>
      </c>
      <c r="I261" s="63">
        <f>IF(F261&gt;0,G261/F261-1,"N/A")</f>
        <v>0.18032993855736068</v>
      </c>
    </row>
    <row r="262" spans="1:9" ht="15.75" customHeight="1" x14ac:dyDescent="0.2">
      <c r="A262" s="138" t="s">
        <v>213</v>
      </c>
      <c r="B262" s="106"/>
      <c r="C262" s="107"/>
      <c r="D262" s="58">
        <v>813</v>
      </c>
      <c r="E262" s="58">
        <v>744</v>
      </c>
      <c r="F262" s="81">
        <v>43.76</v>
      </c>
      <c r="G262" s="81">
        <v>40.04</v>
      </c>
      <c r="H262" s="62">
        <f t="shared" ref="H262:H299" si="9">IF(D262&gt;0,E262/D262-1,"N/A")</f>
        <v>-8.4870848708487046E-2</v>
      </c>
      <c r="I262" s="62">
        <f t="shared" ref="I262:I299" si="10">IF(F262&gt;0,G262/F262-1,"N/A")</f>
        <v>-8.5009140767824509E-2</v>
      </c>
    </row>
    <row r="263" spans="1:9" ht="15.75" customHeight="1" x14ac:dyDescent="0.2">
      <c r="A263" s="139" t="s">
        <v>214</v>
      </c>
      <c r="B263" s="108"/>
      <c r="C263" s="109"/>
      <c r="D263" s="60">
        <v>109</v>
      </c>
      <c r="E263" s="60">
        <v>87</v>
      </c>
      <c r="F263" s="82">
        <v>5.87</v>
      </c>
      <c r="G263" s="82">
        <v>4.68</v>
      </c>
      <c r="H263" s="63">
        <f t="shared" si="9"/>
        <v>-0.20183486238532111</v>
      </c>
      <c r="I263" s="63">
        <f t="shared" si="10"/>
        <v>-0.20272572402044298</v>
      </c>
    </row>
    <row r="264" spans="1:9" ht="15.75" customHeight="1" x14ac:dyDescent="0.2">
      <c r="A264" s="138" t="s">
        <v>211</v>
      </c>
      <c r="B264" s="106"/>
      <c r="C264" s="107"/>
      <c r="D264" s="58">
        <v>363</v>
      </c>
      <c r="E264" s="58">
        <v>303</v>
      </c>
      <c r="F264" s="81">
        <v>19.54</v>
      </c>
      <c r="G264" s="81">
        <v>16.309999999999999</v>
      </c>
      <c r="H264" s="62">
        <f t="shared" si="9"/>
        <v>-0.16528925619834711</v>
      </c>
      <c r="I264" s="62">
        <f t="shared" si="10"/>
        <v>-0.16530194472876159</v>
      </c>
    </row>
    <row r="265" spans="1:9" ht="15.75" customHeight="1" x14ac:dyDescent="0.2">
      <c r="A265" s="139" t="s">
        <v>291</v>
      </c>
      <c r="B265" s="108"/>
      <c r="C265" s="109"/>
      <c r="D265" s="60">
        <v>258</v>
      </c>
      <c r="E265" s="60">
        <v>327</v>
      </c>
      <c r="F265" s="82">
        <v>13.89</v>
      </c>
      <c r="G265" s="82">
        <v>17.600000000000001</v>
      </c>
      <c r="H265" s="63">
        <f t="shared" si="9"/>
        <v>0.26744186046511631</v>
      </c>
      <c r="I265" s="63">
        <f t="shared" si="10"/>
        <v>0.2670986321094313</v>
      </c>
    </row>
    <row r="266" spans="1:9" ht="15.75" customHeight="1" x14ac:dyDescent="0.2">
      <c r="A266" s="138" t="s">
        <v>236</v>
      </c>
      <c r="B266" s="106"/>
      <c r="C266" s="107"/>
      <c r="D266" s="58">
        <v>15692</v>
      </c>
      <c r="E266" s="58">
        <v>14755</v>
      </c>
      <c r="F266" s="81">
        <v>844.57</v>
      </c>
      <c r="G266" s="81">
        <v>794.14</v>
      </c>
      <c r="H266" s="62">
        <f t="shared" si="9"/>
        <v>-5.9711955136375172E-2</v>
      </c>
      <c r="I266" s="62">
        <f t="shared" si="10"/>
        <v>-5.9710858780207765E-2</v>
      </c>
    </row>
    <row r="267" spans="1:9" ht="15.75" customHeight="1" x14ac:dyDescent="0.2">
      <c r="A267" s="139" t="s">
        <v>292</v>
      </c>
      <c r="B267" s="108"/>
      <c r="C267" s="109"/>
      <c r="D267" s="60">
        <v>600</v>
      </c>
      <c r="E267" s="60">
        <v>517</v>
      </c>
      <c r="F267" s="82">
        <v>32.29</v>
      </c>
      <c r="G267" s="82">
        <v>27.83</v>
      </c>
      <c r="H267" s="63">
        <f t="shared" si="9"/>
        <v>-0.13833333333333331</v>
      </c>
      <c r="I267" s="63">
        <f t="shared" si="10"/>
        <v>-0.13812325797460512</v>
      </c>
    </row>
    <row r="268" spans="1:9" ht="15.75" x14ac:dyDescent="0.2">
      <c r="A268" s="138" t="s">
        <v>293</v>
      </c>
      <c r="B268" s="106"/>
      <c r="C268" s="107"/>
      <c r="D268" s="58">
        <v>634</v>
      </c>
      <c r="E268" s="58">
        <v>765</v>
      </c>
      <c r="F268" s="81">
        <v>34.119999999999997</v>
      </c>
      <c r="G268" s="81">
        <v>41.17</v>
      </c>
      <c r="H268" s="62">
        <f t="shared" si="9"/>
        <v>0.20662460567823349</v>
      </c>
      <c r="I268" s="62">
        <f t="shared" si="10"/>
        <v>0.20662368112543983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5848</v>
      </c>
      <c r="E270" s="58">
        <v>6156</v>
      </c>
      <c r="F270" s="81">
        <v>314.75</v>
      </c>
      <c r="G270" s="81">
        <v>331.33</v>
      </c>
      <c r="H270" s="62">
        <f t="shared" si="9"/>
        <v>5.2667578659370662E-2</v>
      </c>
      <c r="I270" s="62">
        <f t="shared" si="10"/>
        <v>5.2676727561556724E-2</v>
      </c>
    </row>
    <row r="271" spans="1:9" ht="15.75" x14ac:dyDescent="0.2">
      <c r="A271" s="139" t="s">
        <v>295</v>
      </c>
      <c r="B271" s="108"/>
      <c r="C271" s="109"/>
      <c r="D271" s="60">
        <v>966</v>
      </c>
      <c r="E271" s="60">
        <v>1204</v>
      </c>
      <c r="F271" s="82">
        <v>51.99</v>
      </c>
      <c r="G271" s="82">
        <v>64.8</v>
      </c>
      <c r="H271" s="63">
        <f t="shared" si="9"/>
        <v>0.24637681159420288</v>
      </c>
      <c r="I271" s="63">
        <f t="shared" si="10"/>
        <v>0.24639353721869584</v>
      </c>
    </row>
    <row r="272" spans="1:9" ht="15.75" customHeight="1" x14ac:dyDescent="0.2">
      <c r="A272" s="138" t="s">
        <v>296</v>
      </c>
      <c r="B272" s="106"/>
      <c r="C272" s="107"/>
      <c r="D272" s="58">
        <v>258</v>
      </c>
      <c r="E272" s="58">
        <v>265</v>
      </c>
      <c r="F272" s="81">
        <v>13.89</v>
      </c>
      <c r="G272" s="81">
        <v>14.26</v>
      </c>
      <c r="H272" s="62">
        <f t="shared" si="9"/>
        <v>2.7131782945736482E-2</v>
      </c>
      <c r="I272" s="62">
        <f t="shared" si="10"/>
        <v>2.6637868970482259E-2</v>
      </c>
    </row>
    <row r="273" spans="1:9" ht="15.75" customHeight="1" x14ac:dyDescent="0.2">
      <c r="A273" s="139" t="s">
        <v>297</v>
      </c>
      <c r="B273" s="108"/>
      <c r="C273" s="109"/>
      <c r="D273" s="60">
        <v>44</v>
      </c>
      <c r="E273" s="60">
        <v>29</v>
      </c>
      <c r="F273" s="82">
        <v>2.37</v>
      </c>
      <c r="G273" s="82">
        <v>1.56</v>
      </c>
      <c r="H273" s="63">
        <f t="shared" si="9"/>
        <v>-0.34090909090909094</v>
      </c>
      <c r="I273" s="63">
        <f t="shared" si="10"/>
        <v>-0.34177215189873422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2</v>
      </c>
      <c r="F274" s="81">
        <v>0</v>
      </c>
      <c r="G274" s="81">
        <v>0.11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483</v>
      </c>
      <c r="E275" s="60">
        <v>525</v>
      </c>
      <c r="F275" s="82">
        <v>26</v>
      </c>
      <c r="G275" s="82">
        <v>28.26</v>
      </c>
      <c r="H275" s="63">
        <f t="shared" si="9"/>
        <v>8.6956521739130377E-2</v>
      </c>
      <c r="I275" s="63">
        <f t="shared" si="10"/>
        <v>8.6923076923076881E-2</v>
      </c>
    </row>
    <row r="276" spans="1:9" ht="15.75" x14ac:dyDescent="0.2">
      <c r="A276" s="138" t="s">
        <v>299</v>
      </c>
      <c r="B276" s="106"/>
      <c r="C276" s="107"/>
      <c r="D276" s="58">
        <v>8</v>
      </c>
      <c r="E276" s="58">
        <v>0</v>
      </c>
      <c r="F276" s="81">
        <v>0.43</v>
      </c>
      <c r="G276" s="81">
        <v>0</v>
      </c>
      <c r="H276" s="62">
        <f t="shared" si="9"/>
        <v>-1</v>
      </c>
      <c r="I276" s="62">
        <f t="shared" si="10"/>
        <v>-1</v>
      </c>
    </row>
    <row r="277" spans="1:9" ht="15.75" x14ac:dyDescent="0.2">
      <c r="A277" s="139" t="s">
        <v>300</v>
      </c>
      <c r="B277" s="108"/>
      <c r="C277" s="109"/>
      <c r="D277" s="60">
        <v>794</v>
      </c>
      <c r="E277" s="60">
        <v>813</v>
      </c>
      <c r="F277" s="82">
        <v>42.73</v>
      </c>
      <c r="G277" s="82">
        <v>43.76</v>
      </c>
      <c r="H277" s="63">
        <f t="shared" si="9"/>
        <v>2.3929471032745564E-2</v>
      </c>
      <c r="I277" s="63">
        <f t="shared" si="10"/>
        <v>2.4104844371635847E-2</v>
      </c>
    </row>
    <row r="278" spans="1:9" ht="15.75" x14ac:dyDescent="0.2">
      <c r="A278" s="138" t="s">
        <v>301</v>
      </c>
      <c r="B278" s="106"/>
      <c r="C278" s="107"/>
      <c r="D278" s="58">
        <v>132</v>
      </c>
      <c r="E278" s="58">
        <v>152</v>
      </c>
      <c r="F278" s="81">
        <v>7.1</v>
      </c>
      <c r="G278" s="81">
        <v>8.18</v>
      </c>
      <c r="H278" s="62">
        <f t="shared" si="9"/>
        <v>0.1515151515151516</v>
      </c>
      <c r="I278" s="62">
        <f t="shared" si="10"/>
        <v>0.15211267605633805</v>
      </c>
    </row>
    <row r="279" spans="1:9" ht="15.75" x14ac:dyDescent="0.2">
      <c r="A279" s="139" t="s">
        <v>302</v>
      </c>
      <c r="B279" s="108"/>
      <c r="C279" s="109"/>
      <c r="D279" s="60">
        <v>2</v>
      </c>
      <c r="E279" s="60">
        <v>3</v>
      </c>
      <c r="F279" s="82">
        <v>0.11</v>
      </c>
      <c r="G279" s="82">
        <v>0.16</v>
      </c>
      <c r="H279" s="63">
        <f t="shared" si="9"/>
        <v>0.5</v>
      </c>
      <c r="I279" s="63">
        <f t="shared" si="10"/>
        <v>0.45454545454545459</v>
      </c>
    </row>
    <row r="280" spans="1:9" ht="15.75" x14ac:dyDescent="0.2">
      <c r="A280" s="138" t="s">
        <v>303</v>
      </c>
      <c r="B280" s="106"/>
      <c r="C280" s="107"/>
      <c r="D280" s="58">
        <v>18</v>
      </c>
      <c r="E280" s="58">
        <v>36</v>
      </c>
      <c r="F280" s="81">
        <v>0.97</v>
      </c>
      <c r="G280" s="81">
        <v>1.94</v>
      </c>
      <c r="H280" s="62">
        <f t="shared" si="9"/>
        <v>1</v>
      </c>
      <c r="I280" s="62">
        <f t="shared" si="10"/>
        <v>1</v>
      </c>
    </row>
    <row r="281" spans="1:9" ht="15.75" x14ac:dyDescent="0.2">
      <c r="A281" s="139" t="s">
        <v>304</v>
      </c>
      <c r="B281" s="108"/>
      <c r="C281" s="109"/>
      <c r="D281" s="60">
        <v>5</v>
      </c>
      <c r="E281" s="60">
        <v>4</v>
      </c>
      <c r="F281" s="82">
        <v>0.27</v>
      </c>
      <c r="G281" s="82">
        <v>0.22</v>
      </c>
      <c r="H281" s="63">
        <f t="shared" si="9"/>
        <v>-0.19999999999999996</v>
      </c>
      <c r="I281" s="63">
        <f t="shared" si="10"/>
        <v>-0.18518518518518523</v>
      </c>
    </row>
    <row r="282" spans="1:9" ht="15.75" x14ac:dyDescent="0.2">
      <c r="A282" s="138" t="s">
        <v>305</v>
      </c>
      <c r="B282" s="106"/>
      <c r="C282" s="107"/>
      <c r="D282" s="58">
        <v>25</v>
      </c>
      <c r="E282" s="58">
        <v>13</v>
      </c>
      <c r="F282" s="81">
        <v>1.35</v>
      </c>
      <c r="G282" s="81">
        <v>0.7</v>
      </c>
      <c r="H282" s="62">
        <f t="shared" si="9"/>
        <v>-0.48</v>
      </c>
      <c r="I282" s="62">
        <f t="shared" si="10"/>
        <v>-0.48148148148148151</v>
      </c>
    </row>
    <row r="283" spans="1:9" ht="15.75" x14ac:dyDescent="0.2">
      <c r="A283" s="139" t="s">
        <v>306</v>
      </c>
      <c r="B283" s="108"/>
      <c r="C283" s="109"/>
      <c r="D283" s="60">
        <v>1494</v>
      </c>
      <c r="E283" s="60">
        <v>1475</v>
      </c>
      <c r="F283" s="82">
        <v>80.41</v>
      </c>
      <c r="G283" s="82">
        <v>79.39</v>
      </c>
      <c r="H283" s="63">
        <f t="shared" si="9"/>
        <v>-1.2717536813922403E-2</v>
      </c>
      <c r="I283" s="63">
        <f t="shared" si="10"/>
        <v>-1.2684989429175397E-2</v>
      </c>
    </row>
    <row r="284" spans="1:9" ht="15.75" x14ac:dyDescent="0.2">
      <c r="A284" s="138" t="s">
        <v>237</v>
      </c>
      <c r="B284" s="106"/>
      <c r="C284" s="107"/>
      <c r="D284" s="58">
        <v>3963</v>
      </c>
      <c r="E284" s="58">
        <v>4647</v>
      </c>
      <c r="F284" s="81">
        <v>213.3</v>
      </c>
      <c r="G284" s="81">
        <v>250.11</v>
      </c>
      <c r="H284" s="62">
        <f t="shared" si="9"/>
        <v>0.17259651778955343</v>
      </c>
      <c r="I284" s="62">
        <f t="shared" si="10"/>
        <v>0.17257383966244721</v>
      </c>
    </row>
    <row r="285" spans="1:9" ht="15.75" x14ac:dyDescent="0.2">
      <c r="A285" s="139" t="s">
        <v>321</v>
      </c>
      <c r="B285" s="108"/>
      <c r="C285" s="109"/>
      <c r="D285" s="60">
        <v>348</v>
      </c>
      <c r="E285" s="60">
        <v>363</v>
      </c>
      <c r="F285" s="82">
        <v>18.73</v>
      </c>
      <c r="G285" s="82">
        <v>19.54</v>
      </c>
      <c r="H285" s="63">
        <f t="shared" si="9"/>
        <v>4.31034482758621E-2</v>
      </c>
      <c r="I285" s="63">
        <f t="shared" si="10"/>
        <v>4.3246129204484784E-2</v>
      </c>
    </row>
    <row r="286" spans="1:9" ht="15.75" x14ac:dyDescent="0.2">
      <c r="A286" s="138" t="s">
        <v>307</v>
      </c>
      <c r="B286" s="106"/>
      <c r="C286" s="107"/>
      <c r="D286" s="58">
        <v>952</v>
      </c>
      <c r="E286" s="58">
        <v>1013</v>
      </c>
      <c r="F286" s="81">
        <v>51.24</v>
      </c>
      <c r="G286" s="81">
        <v>54.52</v>
      </c>
      <c r="H286" s="62">
        <f t="shared" si="9"/>
        <v>6.4075630252100835E-2</v>
      </c>
      <c r="I286" s="62">
        <f t="shared" si="10"/>
        <v>6.401249024199851E-2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15</v>
      </c>
      <c r="E288" s="58">
        <v>1</v>
      </c>
      <c r="F288" s="81">
        <v>0.81</v>
      </c>
      <c r="G288" s="81">
        <v>0.05</v>
      </c>
      <c r="H288" s="62">
        <f t="shared" si="9"/>
        <v>-0.93333333333333335</v>
      </c>
      <c r="I288" s="62">
        <f t="shared" si="10"/>
        <v>-0.93827160493827155</v>
      </c>
    </row>
    <row r="289" spans="1:9" ht="15.75" x14ac:dyDescent="0.2">
      <c r="A289" s="139" t="s">
        <v>309</v>
      </c>
      <c r="B289" s="108"/>
      <c r="C289" s="109"/>
      <c r="D289" s="60">
        <v>1</v>
      </c>
      <c r="E289" s="60">
        <v>1</v>
      </c>
      <c r="F289" s="82">
        <v>0.05</v>
      </c>
      <c r="G289" s="82">
        <v>0.05</v>
      </c>
      <c r="H289" s="63">
        <f t="shared" si="9"/>
        <v>0</v>
      </c>
      <c r="I289" s="63">
        <f t="shared" si="10"/>
        <v>0</v>
      </c>
    </row>
    <row r="290" spans="1:9" ht="15.75" x14ac:dyDescent="0.2">
      <c r="A290" s="138" t="s">
        <v>310</v>
      </c>
      <c r="B290" s="106"/>
      <c r="C290" s="107"/>
      <c r="D290" s="58">
        <v>245</v>
      </c>
      <c r="E290" s="58">
        <v>276</v>
      </c>
      <c r="F290" s="81">
        <v>13.19</v>
      </c>
      <c r="G290" s="81">
        <v>14.85</v>
      </c>
      <c r="H290" s="62">
        <f t="shared" si="9"/>
        <v>0.12653061224489792</v>
      </c>
      <c r="I290" s="62">
        <f t="shared" si="10"/>
        <v>0.12585291887793781</v>
      </c>
    </row>
    <row r="291" spans="1:9" ht="15.75" x14ac:dyDescent="0.2">
      <c r="A291" s="139" t="s">
        <v>216</v>
      </c>
      <c r="B291" s="108"/>
      <c r="C291" s="109"/>
      <c r="D291" s="60">
        <v>2664</v>
      </c>
      <c r="E291" s="60">
        <v>3205</v>
      </c>
      <c r="F291" s="82">
        <v>143.38</v>
      </c>
      <c r="G291" s="82">
        <v>172.5</v>
      </c>
      <c r="H291" s="63">
        <f t="shared" si="9"/>
        <v>0.20307807807807809</v>
      </c>
      <c r="I291" s="63">
        <f t="shared" si="10"/>
        <v>0.20309666620170175</v>
      </c>
    </row>
    <row r="292" spans="1:9" ht="15.75" x14ac:dyDescent="0.2">
      <c r="A292" s="138" t="s">
        <v>311</v>
      </c>
      <c r="B292" s="106"/>
      <c r="C292" s="107"/>
      <c r="D292" s="58">
        <v>95</v>
      </c>
      <c r="E292" s="58">
        <v>86</v>
      </c>
      <c r="F292" s="81">
        <v>5.1100000000000003</v>
      </c>
      <c r="G292" s="81">
        <v>4.63</v>
      </c>
      <c r="H292" s="62">
        <f t="shared" si="9"/>
        <v>-9.4736842105263119E-2</v>
      </c>
      <c r="I292" s="62">
        <f t="shared" si="10"/>
        <v>-9.3933463796477601E-2</v>
      </c>
    </row>
    <row r="293" spans="1:9" ht="15.75" x14ac:dyDescent="0.2">
      <c r="A293" s="139" t="s">
        <v>312</v>
      </c>
      <c r="B293" s="108"/>
      <c r="C293" s="109"/>
      <c r="D293" s="60">
        <v>591</v>
      </c>
      <c r="E293" s="60">
        <v>601</v>
      </c>
      <c r="F293" s="82">
        <v>31.81</v>
      </c>
      <c r="G293" s="82">
        <v>32.35</v>
      </c>
      <c r="H293" s="63">
        <f t="shared" si="9"/>
        <v>1.6920473773265554E-2</v>
      </c>
      <c r="I293" s="63">
        <f t="shared" si="10"/>
        <v>1.6975793775542369E-2</v>
      </c>
    </row>
    <row r="294" spans="1:9" ht="15.75" x14ac:dyDescent="0.2">
      <c r="A294" s="138" t="s">
        <v>313</v>
      </c>
      <c r="B294" s="106"/>
      <c r="C294" s="107"/>
      <c r="D294" s="58">
        <v>69</v>
      </c>
      <c r="E294" s="58">
        <v>72</v>
      </c>
      <c r="F294" s="81">
        <v>3.71</v>
      </c>
      <c r="G294" s="81">
        <v>3.88</v>
      </c>
      <c r="H294" s="62">
        <f t="shared" si="9"/>
        <v>4.3478260869565188E-2</v>
      </c>
      <c r="I294" s="62">
        <f t="shared" si="10"/>
        <v>4.5822102425876032E-2</v>
      </c>
    </row>
    <row r="295" spans="1:9" ht="15.75" x14ac:dyDescent="0.2">
      <c r="A295" s="139" t="s">
        <v>314</v>
      </c>
      <c r="B295" s="108"/>
      <c r="C295" s="109"/>
      <c r="D295" s="60">
        <v>1</v>
      </c>
      <c r="E295" s="60">
        <v>1</v>
      </c>
      <c r="F295" s="82">
        <v>0.05</v>
      </c>
      <c r="G295" s="82">
        <v>0.05</v>
      </c>
      <c r="H295" s="63">
        <f t="shared" si="9"/>
        <v>0</v>
      </c>
      <c r="I295" s="63">
        <f t="shared" si="10"/>
        <v>0</v>
      </c>
    </row>
    <row r="296" spans="1:9" ht="15.75" x14ac:dyDescent="0.2">
      <c r="A296" s="138" t="s">
        <v>315</v>
      </c>
      <c r="B296" s="106"/>
      <c r="C296" s="107"/>
      <c r="D296" s="58">
        <v>341</v>
      </c>
      <c r="E296" s="58">
        <v>428</v>
      </c>
      <c r="F296" s="81">
        <v>18.350000000000001</v>
      </c>
      <c r="G296" s="81">
        <v>23.04</v>
      </c>
      <c r="H296" s="62">
        <f t="shared" si="9"/>
        <v>0.25513196480938416</v>
      </c>
      <c r="I296" s="62">
        <f t="shared" si="10"/>
        <v>0.25558583106267019</v>
      </c>
    </row>
    <row r="297" spans="1:9" ht="15.75" x14ac:dyDescent="0.2">
      <c r="A297" s="139" t="s">
        <v>316</v>
      </c>
      <c r="B297" s="108"/>
      <c r="C297" s="109"/>
      <c r="D297" s="60">
        <v>259</v>
      </c>
      <c r="E297" s="60">
        <v>313</v>
      </c>
      <c r="F297" s="82">
        <v>13.94</v>
      </c>
      <c r="G297" s="82">
        <v>16.850000000000001</v>
      </c>
      <c r="H297" s="63">
        <f t="shared" si="9"/>
        <v>0.20849420849420852</v>
      </c>
      <c r="I297" s="63">
        <f t="shared" si="10"/>
        <v>0.20875179340028716</v>
      </c>
    </row>
    <row r="298" spans="1:9" ht="15.75" x14ac:dyDescent="0.2">
      <c r="A298" s="138" t="s">
        <v>317</v>
      </c>
      <c r="B298" s="106"/>
      <c r="C298" s="107"/>
      <c r="D298" s="58">
        <v>1279</v>
      </c>
      <c r="E298" s="58">
        <v>1899</v>
      </c>
      <c r="F298" s="81">
        <v>68.84</v>
      </c>
      <c r="G298" s="81">
        <v>102.21</v>
      </c>
      <c r="H298" s="62">
        <f t="shared" si="9"/>
        <v>0.48475371383893662</v>
      </c>
      <c r="I298" s="62">
        <f t="shared" si="10"/>
        <v>0.48474723997675762</v>
      </c>
    </row>
    <row r="299" spans="1:9" ht="15.75" x14ac:dyDescent="0.2">
      <c r="A299" s="139" t="s">
        <v>318</v>
      </c>
      <c r="B299" s="108"/>
      <c r="C299" s="109"/>
      <c r="D299" s="60">
        <v>1175</v>
      </c>
      <c r="E299" s="60">
        <v>1775</v>
      </c>
      <c r="F299" s="82">
        <v>63.24</v>
      </c>
      <c r="G299" s="82">
        <v>95.53</v>
      </c>
      <c r="H299" s="63">
        <f t="shared" si="9"/>
        <v>0.5106382978723405</v>
      </c>
      <c r="I299" s="63">
        <f t="shared" si="10"/>
        <v>0.510594560404807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115318</v>
      </c>
      <c r="C384" s="166">
        <f>B384/B$403</f>
        <v>0.15910122528831733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76494</v>
      </c>
      <c r="C385" s="166">
        <f>B385/B$403</f>
        <v>0.10553676899707372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486699</v>
      </c>
      <c r="C386" s="166">
        <f>B386/B$403</f>
        <v>0.67148586731125026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29362</v>
      </c>
      <c r="C387" s="166">
        <f>B387/B$403</f>
        <v>4.0509982629906641E-2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361</v>
      </c>
      <c r="C388" s="166">
        <f>B388/B$403</f>
        <v>4.9806224812329867E-4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105137</v>
      </c>
      <c r="E389" s="166">
        <f>D389/D$403</f>
        <v>0.14659737695591915</v>
      </c>
      <c r="F389" s="165">
        <v>106880</v>
      </c>
      <c r="G389" s="166">
        <f>F389/F$403</f>
        <v>0.14953103664405792</v>
      </c>
      <c r="H389" s="165">
        <v>86039</v>
      </c>
      <c r="I389" s="166">
        <f t="shared" ref="I389:I396" si="11">H389/H$403</f>
        <v>0.15632596996268047</v>
      </c>
    </row>
    <row r="390" spans="1:9" ht="15.75" x14ac:dyDescent="0.25">
      <c r="A390" s="161" t="s">
        <v>345</v>
      </c>
      <c r="B390" s="167"/>
      <c r="C390" s="167"/>
      <c r="D390" s="165">
        <v>72407</v>
      </c>
      <c r="E390" s="166">
        <f t="shared" ref="E390:E397" si="12">D390/D$403</f>
        <v>0.10096042566600946</v>
      </c>
      <c r="F390" s="165">
        <v>74954</v>
      </c>
      <c r="G390" s="166">
        <f t="shared" ref="G390:G397" si="13">F390/F$403</f>
        <v>0.10486479529022004</v>
      </c>
      <c r="H390" s="165">
        <v>58371</v>
      </c>
      <c r="I390" s="166">
        <f t="shared" si="11"/>
        <v>0.10605543059184348</v>
      </c>
    </row>
    <row r="391" spans="1:9" ht="15.75" x14ac:dyDescent="0.25">
      <c r="A391" s="161" t="s">
        <v>346</v>
      </c>
      <c r="B391" s="167"/>
      <c r="C391" s="167"/>
      <c r="D391" s="165">
        <v>25687</v>
      </c>
      <c r="E391" s="166">
        <f t="shared" si="12"/>
        <v>3.5816570968038794E-2</v>
      </c>
      <c r="F391" s="165">
        <v>25102</v>
      </c>
      <c r="G391" s="166">
        <f t="shared" si="13"/>
        <v>3.511908759205784E-2</v>
      </c>
      <c r="H391" s="165">
        <v>17763</v>
      </c>
      <c r="I391" s="166">
        <f t="shared" si="11"/>
        <v>3.2273947912540742E-2</v>
      </c>
    </row>
    <row r="392" spans="1:9" ht="15.75" x14ac:dyDescent="0.25">
      <c r="A392" s="161" t="s">
        <v>347</v>
      </c>
      <c r="B392" s="167"/>
      <c r="C392" s="167"/>
      <c r="D392" s="165">
        <v>24999</v>
      </c>
      <c r="E392" s="166">
        <f t="shared" si="12"/>
        <v>3.4857260778993336E-2</v>
      </c>
      <c r="F392" s="165">
        <v>26173</v>
      </c>
      <c r="G392" s="166">
        <f t="shared" si="13"/>
        <v>3.6617475880285633E-2</v>
      </c>
      <c r="H392" s="165">
        <v>28986</v>
      </c>
      <c r="I392" s="166">
        <f t="shared" si="11"/>
        <v>5.266523977891719E-2</v>
      </c>
    </row>
    <row r="393" spans="1:9" ht="15.75" x14ac:dyDescent="0.25">
      <c r="A393" s="161" t="s">
        <v>348</v>
      </c>
      <c r="B393" s="167"/>
      <c r="C393" s="167"/>
      <c r="D393" s="165">
        <v>28509</v>
      </c>
      <c r="E393" s="166">
        <f t="shared" si="12"/>
        <v>3.9751415958571186E-2</v>
      </c>
      <c r="F393" s="165">
        <v>29444</v>
      </c>
      <c r="G393" s="166">
        <f t="shared" si="13"/>
        <v>4.1193785955722699E-2</v>
      </c>
      <c r="H393" s="165">
        <v>16720</v>
      </c>
      <c r="I393" s="166">
        <f t="shared" si="11"/>
        <v>3.0378900472762555E-2</v>
      </c>
    </row>
    <row r="394" spans="1:9" ht="15.75" x14ac:dyDescent="0.25">
      <c r="A394" s="161" t="s">
        <v>349</v>
      </c>
      <c r="B394" s="167"/>
      <c r="C394" s="167"/>
      <c r="D394" s="165">
        <v>18791</v>
      </c>
      <c r="E394" s="166">
        <f t="shared" si="12"/>
        <v>2.6201159538304084E-2</v>
      </c>
      <c r="F394" s="165">
        <v>20845</v>
      </c>
      <c r="G394" s="166">
        <f t="shared" si="13"/>
        <v>2.9163308933807894E-2</v>
      </c>
      <c r="H394" s="165">
        <v>21044</v>
      </c>
      <c r="I394" s="166">
        <f t="shared" si="11"/>
        <v>3.8235262054354978E-2</v>
      </c>
    </row>
    <row r="395" spans="1:9" ht="15.75" x14ac:dyDescent="0.25">
      <c r="A395" s="161" t="s">
        <v>350</v>
      </c>
      <c r="B395" s="167"/>
      <c r="C395" s="167"/>
      <c r="D395" s="165">
        <v>370881</v>
      </c>
      <c r="E395" s="166">
        <f t="shared" si="12"/>
        <v>0.51713651485954748</v>
      </c>
      <c r="F395" s="165">
        <v>365750</v>
      </c>
      <c r="G395" s="166">
        <f t="shared" si="13"/>
        <v>0.51170449712354216</v>
      </c>
      <c r="H395" s="165">
        <v>225307</v>
      </c>
      <c r="I395" s="166">
        <f t="shared" si="11"/>
        <v>0.40936476846989911</v>
      </c>
    </row>
    <row r="396" spans="1:9" ht="15.75" x14ac:dyDescent="0.25">
      <c r="A396" s="161" t="s">
        <v>351</v>
      </c>
      <c r="B396" s="167"/>
      <c r="C396" s="167"/>
      <c r="D396" s="165">
        <v>27533</v>
      </c>
      <c r="E396" s="166">
        <f t="shared" si="12"/>
        <v>3.8390534062483439E-2</v>
      </c>
      <c r="F396" s="165">
        <v>26046</v>
      </c>
      <c r="G396" s="166">
        <f t="shared" si="13"/>
        <v>3.6439795849842187E-2</v>
      </c>
      <c r="H396" s="165">
        <v>20012</v>
      </c>
      <c r="I396" s="166">
        <f t="shared" si="11"/>
        <v>3.6360200733308867E-2</v>
      </c>
    </row>
    <row r="397" spans="1:9" ht="15.75" x14ac:dyDescent="0.25">
      <c r="A397" s="161" t="s">
        <v>352</v>
      </c>
      <c r="B397" s="167"/>
      <c r="C397" s="167"/>
      <c r="D397" s="165">
        <v>15244</v>
      </c>
      <c r="E397" s="166">
        <f t="shared" si="12"/>
        <v>2.1255413549140942E-2</v>
      </c>
      <c r="F397" s="165">
        <v>13537</v>
      </c>
      <c r="G397" s="166">
        <f t="shared" si="13"/>
        <v>1.8939012378841807E-2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10635</v>
      </c>
      <c r="I398" s="166">
        <f>H398/H$403</f>
        <v>1.9322942974152497E-2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42613</v>
      </c>
      <c r="I399" s="166">
        <f>H399/H$403</f>
        <v>7.7424407048195615E-2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0</v>
      </c>
      <c r="G400" s="166">
        <f>F400/F$403</f>
        <v>0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420</v>
      </c>
      <c r="C401" s="166">
        <f>B401/B$403</f>
        <v>5.7946300335674642E-4</v>
      </c>
      <c r="D401" s="165">
        <v>745</v>
      </c>
      <c r="E401" s="166">
        <f>D401/D$403</f>
        <v>1.0387879227309108E-3</v>
      </c>
      <c r="F401" s="165">
        <v>613</v>
      </c>
      <c r="G401" s="166">
        <f>F401/F$403</f>
        <v>8.5762093434513015E-4</v>
      </c>
      <c r="H401" s="165">
        <v>971</v>
      </c>
      <c r="I401" s="166">
        <f>H401/H$403</f>
        <v>1.7642292080772991E-3</v>
      </c>
    </row>
    <row r="402" spans="1:9" x14ac:dyDescent="0.2">
      <c r="A402" s="163" t="s">
        <v>356</v>
      </c>
      <c r="B402" s="165">
        <v>16155</v>
      </c>
      <c r="C402" s="166">
        <f>B402/B$403</f>
        <v>2.2288630521971994E-2</v>
      </c>
      <c r="D402" s="165">
        <v>27249</v>
      </c>
      <c r="E402" s="166">
        <f>D402/D$403</f>
        <v>3.7994539740261186E-2</v>
      </c>
      <c r="F402" s="165">
        <v>25424</v>
      </c>
      <c r="G402" s="166">
        <f>F402/F$403</f>
        <v>3.5569583417276653E-2</v>
      </c>
      <c r="H402" s="165">
        <v>21921</v>
      </c>
      <c r="I402" s="166">
        <f>H402/H$403</f>
        <v>3.9828700793267224E-2</v>
      </c>
    </row>
    <row r="403" spans="1:9" ht="15.75" x14ac:dyDescent="0.2">
      <c r="A403" s="140" t="s">
        <v>357</v>
      </c>
      <c r="B403" s="168">
        <f>SUM(B384:B388,B401:B402)</f>
        <v>724809</v>
      </c>
      <c r="C403" s="169">
        <f>SUM(C384:C388,C401:C402)</f>
        <v>1</v>
      </c>
      <c r="D403" s="168">
        <f>SUM(D389:D397,D400:D402)</f>
        <v>717182</v>
      </c>
      <c r="E403" s="169">
        <f>SUM(E389:E397,E400:E402)</f>
        <v>1</v>
      </c>
      <c r="F403" s="168">
        <f>SUM(F389:F397,F400:F402)</f>
        <v>714768</v>
      </c>
      <c r="G403" s="169">
        <f>SUM(G389:G397,G400:G402)</f>
        <v>1</v>
      </c>
      <c r="H403" s="168">
        <f>SUM(H389:H396,H398:H402)</f>
        <v>550382</v>
      </c>
      <c r="I403" s="169">
        <f>SUM(I389:I396,I398:I402)</f>
        <v>1</v>
      </c>
    </row>
    <row r="404" spans="1:9" x14ac:dyDescent="0.2">
      <c r="A404" s="163" t="s">
        <v>358</v>
      </c>
      <c r="B404" s="165">
        <v>1206058</v>
      </c>
      <c r="C404" s="170"/>
      <c r="D404" s="165">
        <v>1206058</v>
      </c>
      <c r="E404" s="170"/>
      <c r="F404" s="165">
        <v>1206058</v>
      </c>
      <c r="G404" s="170"/>
      <c r="H404" s="165">
        <v>1212640</v>
      </c>
      <c r="I404" s="170"/>
    </row>
    <row r="405" spans="1:9" ht="15.75" x14ac:dyDescent="0.2">
      <c r="A405" s="140" t="s">
        <v>359</v>
      </c>
      <c r="B405" s="171">
        <f>B403/B404</f>
        <v>0.60097358501829934</v>
      </c>
      <c r="C405" s="169"/>
      <c r="D405" s="171">
        <f>D403/D404</f>
        <v>0.5946496768812114</v>
      </c>
      <c r="E405" s="169"/>
      <c r="F405" s="171">
        <f>F403/F404</f>
        <v>0.59264811476728319</v>
      </c>
      <c r="G405" s="169"/>
      <c r="H405" s="171">
        <f>H403/H404</f>
        <v>0.4538708932576857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508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116754</v>
      </c>
      <c r="D429" s="177">
        <f t="shared" ref="D429:D434" si="14">C429/$B$58</f>
        <v>6.2639492162686494E-2</v>
      </c>
      <c r="E429" s="172">
        <v>56079</v>
      </c>
      <c r="F429" s="177">
        <f>E429/$C$58</f>
        <v>5.9900854200558219E-2</v>
      </c>
      <c r="G429" s="172">
        <v>60675</v>
      </c>
      <c r="H429" s="177">
        <f>G429/$D$58</f>
        <v>6.5403193034007504E-2</v>
      </c>
    </row>
    <row r="430" spans="1:8" x14ac:dyDescent="0.2">
      <c r="A430" s="258" t="s">
        <v>364</v>
      </c>
      <c r="B430" s="259"/>
      <c r="C430" s="165">
        <v>110190</v>
      </c>
      <c r="D430" s="178">
        <f t="shared" si="14"/>
        <v>5.9117851563170634E-2</v>
      </c>
      <c r="E430" s="165">
        <v>52530</v>
      </c>
      <c r="F430" s="178">
        <f t="shared" ref="F430:F441" si="15">E430/$C$58</f>
        <v>5.610998539837235E-2</v>
      </c>
      <c r="G430" s="165">
        <v>57660</v>
      </c>
      <c r="H430" s="178">
        <f t="shared" ref="H430:H441" si="16">G430/$D$58</f>
        <v>6.2153244504999962E-2</v>
      </c>
    </row>
    <row r="431" spans="1:8" x14ac:dyDescent="0.2">
      <c r="A431" s="258" t="s">
        <v>365</v>
      </c>
      <c r="B431" s="259"/>
      <c r="C431" s="165">
        <v>6564</v>
      </c>
      <c r="D431" s="178">
        <f t="shared" si="14"/>
        <v>3.5216405995158549E-3</v>
      </c>
      <c r="E431" s="165">
        <v>3549</v>
      </c>
      <c r="F431" s="178">
        <f t="shared" si="15"/>
        <v>3.7908688021858648E-3</v>
      </c>
      <c r="G431" s="165">
        <v>3015</v>
      </c>
      <c r="H431" s="178">
        <f t="shared" si="16"/>
        <v>3.2499485290075421E-3</v>
      </c>
    </row>
    <row r="432" spans="1:8" ht="15.75" x14ac:dyDescent="0.25">
      <c r="A432" s="256" t="s">
        <v>366</v>
      </c>
      <c r="B432" s="257"/>
      <c r="C432" s="172">
        <v>1537</v>
      </c>
      <c r="D432" s="177">
        <f t="shared" si="14"/>
        <v>8.2461328480436756E-4</v>
      </c>
      <c r="E432" s="172">
        <v>948</v>
      </c>
      <c r="F432" s="177">
        <f t="shared" si="15"/>
        <v>1.0126073892567484E-3</v>
      </c>
      <c r="G432" s="172">
        <v>589</v>
      </c>
      <c r="H432" s="177">
        <f t="shared" si="16"/>
        <v>6.3489873419085986E-4</v>
      </c>
    </row>
    <row r="433" spans="1:8" x14ac:dyDescent="0.2">
      <c r="A433" s="258" t="s">
        <v>364</v>
      </c>
      <c r="B433" s="259"/>
      <c r="C433" s="165">
        <v>67</v>
      </c>
      <c r="D433" s="178">
        <f t="shared" si="14"/>
        <v>3.5946057307672501E-5</v>
      </c>
      <c r="E433" s="165">
        <v>39</v>
      </c>
      <c r="F433" s="178">
        <f t="shared" si="15"/>
        <v>4.1657898925119391E-5</v>
      </c>
      <c r="G433" s="165">
        <v>28</v>
      </c>
      <c r="H433" s="178">
        <f t="shared" si="16"/>
        <v>3.0181943221297241E-5</v>
      </c>
    </row>
    <row r="434" spans="1:8" x14ac:dyDescent="0.2">
      <c r="A434" s="258" t="s">
        <v>365</v>
      </c>
      <c r="B434" s="259"/>
      <c r="C434" s="165">
        <v>1470</v>
      </c>
      <c r="D434" s="178">
        <f t="shared" si="14"/>
        <v>7.8866722749669515E-4</v>
      </c>
      <c r="E434" s="165">
        <v>909</v>
      </c>
      <c r="F434" s="178">
        <f t="shared" si="15"/>
        <v>9.7094949033162895E-4</v>
      </c>
      <c r="G434" s="165">
        <v>561</v>
      </c>
      <c r="H434" s="178">
        <f t="shared" si="16"/>
        <v>6.0471679096956257E-4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1960</v>
      </c>
      <c r="D436" s="177">
        <f t="shared" ref="D436:D441" si="17">C436/$B$58</f>
        <v>1.0515563033289268E-3</v>
      </c>
      <c r="E436" s="172">
        <v>859</v>
      </c>
      <c r="F436" s="177">
        <f t="shared" si="15"/>
        <v>9.1754192760711689E-4</v>
      </c>
      <c r="G436" s="172">
        <v>1101</v>
      </c>
      <c r="H436" s="177">
        <f t="shared" si="16"/>
        <v>1.1867971245231523E-3</v>
      </c>
    </row>
    <row r="437" spans="1:8" x14ac:dyDescent="0.2">
      <c r="A437" s="258" t="s">
        <v>364</v>
      </c>
      <c r="B437" s="259"/>
      <c r="C437" s="165">
        <v>1885</v>
      </c>
      <c r="D437" s="178">
        <f t="shared" si="17"/>
        <v>1.0113181794770545E-3</v>
      </c>
      <c r="E437" s="165">
        <v>819</v>
      </c>
      <c r="F437" s="178">
        <f t="shared" si="15"/>
        <v>8.748158774275072E-4</v>
      </c>
      <c r="G437" s="165">
        <v>1066</v>
      </c>
      <c r="H437" s="178">
        <f t="shared" si="16"/>
        <v>1.1490696954965308E-3</v>
      </c>
    </row>
    <row r="438" spans="1:8" x14ac:dyDescent="0.2">
      <c r="A438" s="258" t="s">
        <v>365</v>
      </c>
      <c r="B438" s="259"/>
      <c r="C438" s="165">
        <v>75</v>
      </c>
      <c r="D438" s="178">
        <f t="shared" si="17"/>
        <v>4.0238123851872202E-5</v>
      </c>
      <c r="E438" s="165">
        <v>40</v>
      </c>
      <c r="F438" s="178">
        <f t="shared" si="15"/>
        <v>4.2726050179609631E-5</v>
      </c>
      <c r="G438" s="165">
        <v>35</v>
      </c>
      <c r="H438" s="178">
        <f t="shared" si="16"/>
        <v>3.7727429026621554E-5</v>
      </c>
    </row>
    <row r="439" spans="1:8" ht="15.75" x14ac:dyDescent="0.25">
      <c r="A439" s="256" t="s">
        <v>366</v>
      </c>
      <c r="B439" s="257"/>
      <c r="C439" s="172">
        <v>10</v>
      </c>
      <c r="D439" s="177">
        <f t="shared" si="17"/>
        <v>5.3650831802496266E-6</v>
      </c>
      <c r="E439" s="172">
        <v>7</v>
      </c>
      <c r="F439" s="177">
        <f t="shared" si="15"/>
        <v>7.4770587814316855E-6</v>
      </c>
      <c r="G439" s="172">
        <v>3</v>
      </c>
      <c r="H439" s="177">
        <f t="shared" si="16"/>
        <v>3.2337796308532759E-6</v>
      </c>
    </row>
    <row r="440" spans="1:8" x14ac:dyDescent="0.2">
      <c r="A440" s="258" t="s">
        <v>364</v>
      </c>
      <c r="B440" s="259"/>
      <c r="C440" s="175">
        <v>0</v>
      </c>
      <c r="D440" s="178">
        <f t="shared" si="17"/>
        <v>0</v>
      </c>
      <c r="E440" s="175">
        <v>0</v>
      </c>
      <c r="F440" s="178">
        <f t="shared" si="15"/>
        <v>0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10</v>
      </c>
      <c r="D441" s="178">
        <f t="shared" si="17"/>
        <v>5.3650831802496266E-6</v>
      </c>
      <c r="E441" s="165">
        <v>7</v>
      </c>
      <c r="F441" s="178">
        <f t="shared" si="15"/>
        <v>7.4770587814316855E-6</v>
      </c>
      <c r="G441" s="165">
        <v>3</v>
      </c>
      <c r="H441" s="178">
        <f t="shared" si="16"/>
        <v>3.2337796308532759E-6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509</v>
      </c>
      <c r="D466" s="185" t="s">
        <v>510</v>
      </c>
      <c r="E466" s="185" t="s">
        <v>511</v>
      </c>
      <c r="F466" s="185" t="s">
        <v>512</v>
      </c>
      <c r="G466" s="185" t="s">
        <v>513</v>
      </c>
      <c r="H466" s="207" t="s">
        <v>514</v>
      </c>
    </row>
    <row r="467" spans="1:8" x14ac:dyDescent="0.2">
      <c r="A467" s="139" t="s">
        <v>438</v>
      </c>
      <c r="B467" s="108"/>
      <c r="C467" s="60">
        <v>218</v>
      </c>
      <c r="D467" s="60">
        <v>220</v>
      </c>
      <c r="E467" s="60">
        <v>221</v>
      </c>
      <c r="F467" s="60">
        <v>220</v>
      </c>
      <c r="G467" s="60">
        <v>221</v>
      </c>
      <c r="H467" s="60">
        <v>222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1738</v>
      </c>
      <c r="D469" s="60">
        <v>1765</v>
      </c>
      <c r="E469" s="60">
        <v>1770</v>
      </c>
      <c r="F469" s="60">
        <v>1767</v>
      </c>
      <c r="G469" s="60">
        <v>1763</v>
      </c>
      <c r="H469" s="60">
        <v>1768</v>
      </c>
    </row>
    <row r="470" spans="1:8" x14ac:dyDescent="0.2">
      <c r="A470" s="138" t="s">
        <v>441</v>
      </c>
      <c r="B470" s="106"/>
      <c r="C470" s="58">
        <v>174</v>
      </c>
      <c r="D470" s="58">
        <v>173</v>
      </c>
      <c r="E470" s="58">
        <v>172</v>
      </c>
      <c r="F470" s="58">
        <v>174</v>
      </c>
      <c r="G470" s="58">
        <v>178</v>
      </c>
      <c r="H470" s="58">
        <v>182</v>
      </c>
    </row>
    <row r="471" spans="1:8" x14ac:dyDescent="0.2">
      <c r="A471" s="139" t="s">
        <v>442</v>
      </c>
      <c r="B471" s="108"/>
      <c r="C471" s="60">
        <v>12</v>
      </c>
      <c r="D471" s="60">
        <v>12</v>
      </c>
      <c r="E471" s="60">
        <v>12</v>
      </c>
      <c r="F471" s="60">
        <v>12</v>
      </c>
      <c r="G471" s="60">
        <v>14</v>
      </c>
      <c r="H471" s="60">
        <v>15</v>
      </c>
    </row>
    <row r="472" spans="1:8" x14ac:dyDescent="0.2">
      <c r="A472" s="138" t="s">
        <v>443</v>
      </c>
      <c r="B472" s="106"/>
      <c r="C472" s="58">
        <v>1552</v>
      </c>
      <c r="D472" s="58">
        <v>1580</v>
      </c>
      <c r="E472" s="58">
        <v>1586</v>
      </c>
      <c r="F472" s="58">
        <v>1581</v>
      </c>
      <c r="G472" s="58">
        <v>1570</v>
      </c>
      <c r="H472" s="58">
        <v>1570</v>
      </c>
    </row>
    <row r="473" spans="1:8" x14ac:dyDescent="0.2">
      <c r="A473" s="139" t="s">
        <v>444</v>
      </c>
      <c r="B473" s="108"/>
      <c r="C473" s="60">
        <v>3682353</v>
      </c>
      <c r="D473" s="60">
        <v>3508092</v>
      </c>
      <c r="E473" s="60">
        <v>3809677</v>
      </c>
      <c r="F473" s="60">
        <v>3649271</v>
      </c>
      <c r="G473" s="60">
        <v>3592758</v>
      </c>
      <c r="H473" s="60">
        <v>3739802</v>
      </c>
    </row>
    <row r="474" spans="1:8" x14ac:dyDescent="0.2">
      <c r="A474" s="138" t="s">
        <v>445</v>
      </c>
      <c r="B474" s="106"/>
      <c r="C474" s="58">
        <v>0</v>
      </c>
      <c r="D474" s="58">
        <v>39206</v>
      </c>
      <c r="E474" s="58">
        <v>38901</v>
      </c>
      <c r="F474" s="58">
        <v>39468</v>
      </c>
      <c r="G474" s="58">
        <v>40134</v>
      </c>
      <c r="H474" s="58">
        <v>39956</v>
      </c>
    </row>
    <row r="475" spans="1:8" x14ac:dyDescent="0.2">
      <c r="A475" s="139" t="s">
        <v>446</v>
      </c>
      <c r="B475" s="108"/>
      <c r="C475" s="60">
        <v>18214</v>
      </c>
      <c r="D475" s="60">
        <v>18492</v>
      </c>
      <c r="E475" s="60">
        <v>18538</v>
      </c>
      <c r="F475" s="60">
        <v>18752</v>
      </c>
      <c r="G475" s="60">
        <v>19055</v>
      </c>
      <c r="H475" s="60">
        <v>19225</v>
      </c>
    </row>
    <row r="476" spans="1:8" x14ac:dyDescent="0.2">
      <c r="A476" s="138" t="s">
        <v>447</v>
      </c>
      <c r="B476" s="106"/>
      <c r="C476" s="58">
        <v>5370776</v>
      </c>
      <c r="D476" s="58">
        <v>5241158</v>
      </c>
      <c r="E476" s="58">
        <v>5709692</v>
      </c>
      <c r="F476" s="58">
        <v>5651777</v>
      </c>
      <c r="G476" s="58">
        <v>5242450</v>
      </c>
      <c r="H476" s="58">
        <v>5603488</v>
      </c>
    </row>
    <row r="477" spans="1:8" x14ac:dyDescent="0.2">
      <c r="A477" s="139" t="s">
        <v>448</v>
      </c>
      <c r="B477" s="108"/>
      <c r="C477" s="60">
        <v>2035666</v>
      </c>
      <c r="D477" s="60">
        <v>0</v>
      </c>
      <c r="E477" s="60">
        <v>2058445</v>
      </c>
      <c r="F477" s="60">
        <v>2071434</v>
      </c>
      <c r="G477" s="60">
        <v>2093171</v>
      </c>
      <c r="H477" s="60">
        <v>2109100</v>
      </c>
    </row>
    <row r="478" spans="1:8" x14ac:dyDescent="0.2">
      <c r="A478" s="138" t="s">
        <v>449</v>
      </c>
      <c r="B478" s="106"/>
      <c r="C478" s="58">
        <v>2035666</v>
      </c>
      <c r="D478" s="58">
        <v>0</v>
      </c>
      <c r="E478" s="58">
        <v>2058445</v>
      </c>
      <c r="F478" s="58">
        <v>2071434</v>
      </c>
      <c r="G478" s="58">
        <v>2093171</v>
      </c>
      <c r="H478" s="58">
        <v>2109100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415082</v>
      </c>
      <c r="D481" s="60">
        <v>0</v>
      </c>
      <c r="E481" s="60">
        <v>419370</v>
      </c>
      <c r="F481" s="60">
        <v>426048</v>
      </c>
      <c r="G481" s="60">
        <v>431107</v>
      </c>
      <c r="H481" s="60">
        <v>435795</v>
      </c>
    </row>
    <row r="482" spans="1:8" x14ac:dyDescent="0.2">
      <c r="A482" s="138" t="s">
        <v>453</v>
      </c>
      <c r="B482" s="106"/>
      <c r="C482" s="58">
        <v>407408</v>
      </c>
      <c r="D482" s="58">
        <v>0</v>
      </c>
      <c r="E482" s="58">
        <v>419370</v>
      </c>
      <c r="F482" s="58">
        <v>426048</v>
      </c>
      <c r="G482" s="58">
        <v>431107</v>
      </c>
      <c r="H482" s="58">
        <v>435795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7674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9.1743119266054496E-3</v>
      </c>
      <c r="D487" s="186">
        <f t="shared" ref="D487:G488" si="18">IF(D467&gt;0,E467/D467-1,0)</f>
        <v>4.5454545454546302E-3</v>
      </c>
      <c r="E487" s="186">
        <f t="shared" si="18"/>
        <v>-4.5248868778280382E-3</v>
      </c>
      <c r="F487" s="186">
        <f t="shared" si="18"/>
        <v>4.5454545454546302E-3</v>
      </c>
      <c r="G487" s="186">
        <f t="shared" si="18"/>
        <v>4.5248868778280382E-3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1.5535097813578869E-2</v>
      </c>
      <c r="D489" s="186">
        <f t="shared" si="19"/>
        <v>2.8328611898016387E-3</v>
      </c>
      <c r="E489" s="186">
        <f t="shared" si="19"/>
        <v>-1.6949152542372614E-3</v>
      </c>
      <c r="F489" s="186">
        <f t="shared" si="19"/>
        <v>-2.2637238256932868E-3</v>
      </c>
      <c r="G489" s="186">
        <f t="shared" si="19"/>
        <v>2.8360748723765816E-3</v>
      </c>
    </row>
    <row r="490" spans="1:8" x14ac:dyDescent="0.2">
      <c r="A490" s="138" t="s">
        <v>441</v>
      </c>
      <c r="B490" s="106"/>
      <c r="C490" s="187">
        <f t="shared" si="19"/>
        <v>-5.7471264367816577E-3</v>
      </c>
      <c r="D490" s="187">
        <f t="shared" si="19"/>
        <v>-5.7803468208093012E-3</v>
      </c>
      <c r="E490" s="187">
        <f t="shared" si="19"/>
        <v>1.1627906976744207E-2</v>
      </c>
      <c r="F490" s="187">
        <f t="shared" si="19"/>
        <v>2.2988505747126409E-2</v>
      </c>
      <c r="G490" s="187">
        <f t="shared" si="19"/>
        <v>2.2471910112359605E-2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</v>
      </c>
      <c r="F491" s="186">
        <f t="shared" si="19"/>
        <v>0.16666666666666674</v>
      </c>
      <c r="G491" s="186">
        <f t="shared" si="19"/>
        <v>7.1428571428571397E-2</v>
      </c>
    </row>
    <row r="492" spans="1:8" x14ac:dyDescent="0.2">
      <c r="A492" s="138" t="s">
        <v>443</v>
      </c>
      <c r="B492" s="106"/>
      <c r="C492" s="187">
        <f t="shared" si="19"/>
        <v>1.8041237113401998E-2</v>
      </c>
      <c r="D492" s="187">
        <f t="shared" si="19"/>
        <v>3.7974683544304E-3</v>
      </c>
      <c r="E492" s="187">
        <f t="shared" si="19"/>
        <v>-3.1525851197982124E-3</v>
      </c>
      <c r="F492" s="187">
        <f t="shared" si="19"/>
        <v>-6.957621758380772E-3</v>
      </c>
      <c r="G492" s="187">
        <f t="shared" si="19"/>
        <v>0</v>
      </c>
    </row>
    <row r="493" spans="1:8" x14ac:dyDescent="0.2">
      <c r="A493" s="139" t="s">
        <v>444</v>
      </c>
      <c r="B493" s="108"/>
      <c r="C493" s="186">
        <f t="shared" si="19"/>
        <v>-4.732327400442049E-2</v>
      </c>
      <c r="D493" s="186">
        <f t="shared" si="19"/>
        <v>8.5968383953442418E-2</v>
      </c>
      <c r="E493" s="186">
        <f t="shared" si="19"/>
        <v>-4.2104881857438325E-2</v>
      </c>
      <c r="F493" s="186">
        <f t="shared" si="19"/>
        <v>-1.5486106677196632E-2</v>
      </c>
      <c r="G493" s="186">
        <f t="shared" si="19"/>
        <v>4.0927888825242231E-2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-7.7794215171147485E-3</v>
      </c>
      <c r="E494" s="187">
        <f t="shared" si="19"/>
        <v>1.4575460785069883E-2</v>
      </c>
      <c r="F494" s="187">
        <f t="shared" si="19"/>
        <v>1.6874429917908218E-2</v>
      </c>
      <c r="G494" s="187">
        <f t="shared" si="19"/>
        <v>-4.4351422733841517E-3</v>
      </c>
    </row>
    <row r="495" spans="1:8" x14ac:dyDescent="0.2">
      <c r="A495" s="139" t="s">
        <v>446</v>
      </c>
      <c r="B495" s="108"/>
      <c r="C495" s="186">
        <f t="shared" si="19"/>
        <v>1.5262984517404155E-2</v>
      </c>
      <c r="D495" s="186">
        <f t="shared" si="19"/>
        <v>2.4875621890547706E-3</v>
      </c>
      <c r="E495" s="186">
        <f t="shared" si="19"/>
        <v>1.154385586363138E-2</v>
      </c>
      <c r="F495" s="186">
        <f t="shared" si="19"/>
        <v>1.6158276450511933E-2</v>
      </c>
      <c r="G495" s="186">
        <f t="shared" si="19"/>
        <v>8.9215429021254344E-3</v>
      </c>
    </row>
    <row r="496" spans="1:8" x14ac:dyDescent="0.2">
      <c r="A496" s="138" t="s">
        <v>447</v>
      </c>
      <c r="B496" s="106"/>
      <c r="C496" s="187">
        <f t="shared" si="19"/>
        <v>-2.4133942655586438E-2</v>
      </c>
      <c r="D496" s="187">
        <f t="shared" si="19"/>
        <v>8.9395129854890953E-2</v>
      </c>
      <c r="E496" s="187">
        <f t="shared" si="19"/>
        <v>-1.0143279182134535E-2</v>
      </c>
      <c r="F496" s="187">
        <f t="shared" si="19"/>
        <v>-7.2424478177394502E-2</v>
      </c>
      <c r="G496" s="187">
        <f t="shared" si="19"/>
        <v>6.8868181861534206E-2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6.3101030146541781E-3</v>
      </c>
      <c r="F497" s="186">
        <f t="shared" si="19"/>
        <v>1.0493696637208894E-2</v>
      </c>
      <c r="G497" s="186">
        <f t="shared" si="19"/>
        <v>7.6099850418336334E-3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6.3101030146541781E-3</v>
      </c>
      <c r="F498" s="187">
        <f t="shared" si="19"/>
        <v>1.0493696637208894E-2</v>
      </c>
      <c r="G498" s="187">
        <f t="shared" si="19"/>
        <v>7.6099850418336334E-3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1.5923885828743156E-2</v>
      </c>
      <c r="F501" s="186">
        <f t="shared" si="19"/>
        <v>1.1874248910920926E-2</v>
      </c>
      <c r="G501" s="186">
        <f t="shared" si="19"/>
        <v>1.0874330502636198E-2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1.5923885828743156E-2</v>
      </c>
      <c r="F502" s="187">
        <f t="shared" si="19"/>
        <v>1.1874248910920926E-2</v>
      </c>
      <c r="G502" s="187">
        <f t="shared" si="19"/>
        <v>1.0874330502636198E-2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515</v>
      </c>
      <c r="E507" s="198">
        <v>44682</v>
      </c>
      <c r="F507" s="198">
        <v>44713</v>
      </c>
      <c r="G507" s="198">
        <v>44743</v>
      </c>
      <c r="H507" s="198" t="s">
        <v>516</v>
      </c>
    </row>
    <row r="508" spans="1:9" ht="15.75" x14ac:dyDescent="0.2">
      <c r="A508" s="274" t="s">
        <v>457</v>
      </c>
      <c r="B508" s="275"/>
      <c r="C508" s="205">
        <v>76364398</v>
      </c>
      <c r="D508" s="205">
        <v>80087949</v>
      </c>
      <c r="E508" s="205">
        <v>78288687</v>
      </c>
      <c r="F508" s="205">
        <v>78754950</v>
      </c>
      <c r="G508" s="205">
        <v>80778454</v>
      </c>
      <c r="H508" s="205">
        <v>79387139</v>
      </c>
    </row>
    <row r="509" spans="1:9" x14ac:dyDescent="0.2">
      <c r="A509" s="208" t="s">
        <v>458</v>
      </c>
      <c r="B509" s="273"/>
      <c r="C509" s="206">
        <v>60077750</v>
      </c>
      <c r="D509" s="206">
        <v>62979687</v>
      </c>
      <c r="E509" s="206">
        <v>61070050</v>
      </c>
      <c r="F509" s="206">
        <v>61186967</v>
      </c>
      <c r="G509" s="206">
        <v>62313694</v>
      </c>
      <c r="H509" s="206">
        <v>61613615</v>
      </c>
    </row>
    <row r="510" spans="1:9" x14ac:dyDescent="0.2">
      <c r="A510" s="208" t="s">
        <v>459</v>
      </c>
      <c r="B510" s="273"/>
      <c r="C510" s="206">
        <v>7443439</v>
      </c>
      <c r="D510" s="206">
        <v>7841233</v>
      </c>
      <c r="E510" s="206">
        <v>7904917</v>
      </c>
      <c r="F510" s="206">
        <v>7883399</v>
      </c>
      <c r="G510" s="206">
        <v>8286086</v>
      </c>
      <c r="H510" s="206">
        <v>7711733</v>
      </c>
    </row>
    <row r="511" spans="1:9" x14ac:dyDescent="0.2">
      <c r="A511" s="208" t="s">
        <v>460</v>
      </c>
      <c r="B511" s="273"/>
      <c r="C511" s="206">
        <v>8843209</v>
      </c>
      <c r="D511" s="206">
        <v>9267029</v>
      </c>
      <c r="E511" s="206">
        <v>9313720</v>
      </c>
      <c r="F511" s="206">
        <v>9684584</v>
      </c>
      <c r="G511" s="206">
        <v>10178674</v>
      </c>
      <c r="H511" s="206">
        <v>10061791</v>
      </c>
    </row>
    <row r="512" spans="1:9" ht="15.75" x14ac:dyDescent="0.25">
      <c r="A512" s="276" t="s">
        <v>461</v>
      </c>
      <c r="B512" s="257"/>
      <c r="C512" s="205">
        <v>76096593</v>
      </c>
      <c r="D512" s="205">
        <v>79785294</v>
      </c>
      <c r="E512" s="205">
        <v>78019234</v>
      </c>
      <c r="F512" s="205">
        <v>78475839</v>
      </c>
      <c r="G512" s="205">
        <v>80474765</v>
      </c>
      <c r="H512" s="205">
        <v>79113031</v>
      </c>
    </row>
    <row r="513" spans="1:8" x14ac:dyDescent="0.2">
      <c r="A513" s="208" t="s">
        <v>458</v>
      </c>
      <c r="B513" s="273"/>
      <c r="C513" s="206">
        <v>59853505</v>
      </c>
      <c r="D513" s="206">
        <v>62721035</v>
      </c>
      <c r="E513" s="206">
        <v>60844260</v>
      </c>
      <c r="F513" s="206">
        <v>60951901</v>
      </c>
      <c r="G513" s="206">
        <v>62054412</v>
      </c>
      <c r="H513" s="206">
        <v>61381420</v>
      </c>
    </row>
    <row r="514" spans="1:8" x14ac:dyDescent="0.2">
      <c r="A514" s="208" t="s">
        <v>459</v>
      </c>
      <c r="B514" s="273"/>
      <c r="C514" s="206">
        <v>7399879</v>
      </c>
      <c r="D514" s="206">
        <v>7797230</v>
      </c>
      <c r="E514" s="206">
        <v>7861254</v>
      </c>
      <c r="F514" s="206">
        <v>7839354</v>
      </c>
      <c r="G514" s="206">
        <v>8241679</v>
      </c>
      <c r="H514" s="206">
        <v>7669820</v>
      </c>
    </row>
    <row r="515" spans="1:8" x14ac:dyDescent="0.2">
      <c r="A515" s="208" t="s">
        <v>460</v>
      </c>
      <c r="B515" s="273"/>
      <c r="C515" s="206">
        <v>8843209</v>
      </c>
      <c r="D515" s="206">
        <v>9267029</v>
      </c>
      <c r="E515" s="206">
        <v>9313720</v>
      </c>
      <c r="F515" s="206">
        <v>9684584</v>
      </c>
      <c r="G515" s="206">
        <v>10178674</v>
      </c>
      <c r="H515" s="206">
        <v>10061791</v>
      </c>
    </row>
    <row r="516" spans="1:8" ht="15.75" x14ac:dyDescent="0.25">
      <c r="A516" s="276" t="s">
        <v>462</v>
      </c>
      <c r="B516" s="257"/>
      <c r="C516" s="205">
        <v>267805</v>
      </c>
      <c r="D516" s="205">
        <v>302655</v>
      </c>
      <c r="E516" s="205">
        <v>269453</v>
      </c>
      <c r="F516" s="205">
        <v>279111</v>
      </c>
      <c r="G516" s="205">
        <v>303689</v>
      </c>
      <c r="H516" s="205">
        <v>274108</v>
      </c>
    </row>
    <row r="517" spans="1:8" x14ac:dyDescent="0.2">
      <c r="A517" s="208" t="s">
        <v>458</v>
      </c>
      <c r="B517" s="273"/>
      <c r="C517" s="206">
        <v>224245</v>
      </c>
      <c r="D517" s="206">
        <v>258652</v>
      </c>
      <c r="E517" s="206">
        <v>225790</v>
      </c>
      <c r="F517" s="206">
        <v>235066</v>
      </c>
      <c r="G517" s="206">
        <v>259282</v>
      </c>
      <c r="H517" s="206">
        <v>232195</v>
      </c>
    </row>
    <row r="518" spans="1:8" x14ac:dyDescent="0.2">
      <c r="A518" s="208" t="s">
        <v>459</v>
      </c>
      <c r="B518" s="273"/>
      <c r="C518" s="206">
        <v>43560</v>
      </c>
      <c r="D518" s="206">
        <v>44003</v>
      </c>
      <c r="E518" s="206">
        <v>43663</v>
      </c>
      <c r="F518" s="206">
        <v>44045</v>
      </c>
      <c r="G518" s="206">
        <v>44407</v>
      </c>
      <c r="H518" s="206">
        <v>41913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74976</v>
      </c>
      <c r="D521" s="200">
        <v>75657</v>
      </c>
      <c r="E521" s="200">
        <v>108952</v>
      </c>
      <c r="F521" s="200">
        <v>80593</v>
      </c>
      <c r="G521" s="200">
        <v>81735</v>
      </c>
      <c r="H521" s="200">
        <v>83013</v>
      </c>
    </row>
    <row r="522" spans="1:8" x14ac:dyDescent="0.2">
      <c r="A522" s="208" t="s">
        <v>458</v>
      </c>
      <c r="B522" s="273"/>
      <c r="C522" s="201">
        <v>12237</v>
      </c>
      <c r="D522" s="201">
        <v>12788</v>
      </c>
      <c r="E522" s="201">
        <v>17801</v>
      </c>
      <c r="F522" s="201">
        <v>13984</v>
      </c>
      <c r="G522" s="201">
        <v>14218</v>
      </c>
      <c r="H522" s="201">
        <v>14426</v>
      </c>
    </row>
    <row r="523" spans="1:8" x14ac:dyDescent="0.2">
      <c r="A523" s="208" t="s">
        <v>459</v>
      </c>
      <c r="B523" s="273"/>
      <c r="C523" s="201">
        <v>29222</v>
      </c>
      <c r="D523" s="201">
        <v>29471</v>
      </c>
      <c r="E523" s="201">
        <v>44003</v>
      </c>
      <c r="F523" s="201">
        <v>30883</v>
      </c>
      <c r="G523" s="201">
        <v>31467</v>
      </c>
      <c r="H523" s="201">
        <v>31897</v>
      </c>
    </row>
    <row r="524" spans="1:8" x14ac:dyDescent="0.2">
      <c r="A524" s="208" t="s">
        <v>460</v>
      </c>
      <c r="B524" s="273"/>
      <c r="C524" s="201">
        <v>33517</v>
      </c>
      <c r="D524" s="201">
        <v>33398</v>
      </c>
      <c r="E524" s="201">
        <v>47148</v>
      </c>
      <c r="F524" s="201">
        <v>35726</v>
      </c>
      <c r="G524" s="201">
        <v>36050</v>
      </c>
      <c r="H524" s="201">
        <v>36690</v>
      </c>
    </row>
    <row r="525" spans="1:8" ht="15.75" x14ac:dyDescent="0.25">
      <c r="A525" s="276" t="s">
        <v>461</v>
      </c>
      <c r="B525" s="257"/>
      <c r="C525" s="200">
        <v>32241</v>
      </c>
      <c r="D525" s="200">
        <v>32890</v>
      </c>
      <c r="E525" s="200">
        <v>42309</v>
      </c>
      <c r="F525" s="200">
        <v>35007</v>
      </c>
      <c r="G525" s="200">
        <v>35836</v>
      </c>
      <c r="H525" s="200">
        <v>36394</v>
      </c>
    </row>
    <row r="526" spans="1:8" x14ac:dyDescent="0.2">
      <c r="A526" s="208" t="s">
        <v>458</v>
      </c>
      <c r="B526" s="273"/>
      <c r="C526" s="201">
        <v>3543</v>
      </c>
      <c r="D526" s="201">
        <v>3903</v>
      </c>
      <c r="E526" s="201">
        <v>6538</v>
      </c>
      <c r="F526" s="201">
        <v>4708</v>
      </c>
      <c r="G526" s="201">
        <v>4872</v>
      </c>
      <c r="H526" s="201">
        <v>4968</v>
      </c>
    </row>
    <row r="527" spans="1:8" x14ac:dyDescent="0.2">
      <c r="A527" s="208" t="s">
        <v>459</v>
      </c>
      <c r="B527" s="273"/>
      <c r="C527" s="201">
        <v>23573</v>
      </c>
      <c r="D527" s="201">
        <v>23785</v>
      </c>
      <c r="E527" s="201">
        <v>30523</v>
      </c>
      <c r="F527" s="201">
        <v>24918</v>
      </c>
      <c r="G527" s="201">
        <v>25518</v>
      </c>
      <c r="H527" s="201">
        <v>25895</v>
      </c>
    </row>
    <row r="528" spans="1:8" x14ac:dyDescent="0.2">
      <c r="A528" s="208" t="s">
        <v>460</v>
      </c>
      <c r="B528" s="273"/>
      <c r="C528" s="201">
        <v>5125</v>
      </c>
      <c r="D528" s="201">
        <v>5202</v>
      </c>
      <c r="E528" s="201">
        <v>5248</v>
      </c>
      <c r="F528" s="201">
        <v>5381</v>
      </c>
      <c r="G528" s="201">
        <v>5446</v>
      </c>
      <c r="H528" s="201">
        <v>5531</v>
      </c>
    </row>
    <row r="529" spans="1:8" ht="15.75" x14ac:dyDescent="0.25">
      <c r="A529" s="276" t="s">
        <v>462</v>
      </c>
      <c r="B529" s="257"/>
      <c r="C529" s="200">
        <v>42735</v>
      </c>
      <c r="D529" s="200">
        <v>42767</v>
      </c>
      <c r="E529" s="200">
        <v>66643</v>
      </c>
      <c r="F529" s="200">
        <v>45586</v>
      </c>
      <c r="G529" s="200">
        <v>45899</v>
      </c>
      <c r="H529" s="200">
        <v>46619</v>
      </c>
    </row>
    <row r="530" spans="1:8" x14ac:dyDescent="0.2">
      <c r="A530" s="208" t="s">
        <v>458</v>
      </c>
      <c r="B530" s="273"/>
      <c r="C530" s="201">
        <v>8694</v>
      </c>
      <c r="D530" s="201">
        <v>8885</v>
      </c>
      <c r="E530" s="201">
        <v>11263</v>
      </c>
      <c r="F530" s="201">
        <v>9276</v>
      </c>
      <c r="G530" s="201">
        <v>9346</v>
      </c>
      <c r="H530" s="201">
        <v>9458</v>
      </c>
    </row>
    <row r="531" spans="1:8" x14ac:dyDescent="0.2">
      <c r="A531" s="208" t="s">
        <v>459</v>
      </c>
      <c r="B531" s="273"/>
      <c r="C531" s="201">
        <v>5649</v>
      </c>
      <c r="D531" s="201">
        <v>5686</v>
      </c>
      <c r="E531" s="201">
        <v>13480</v>
      </c>
      <c r="F531" s="201">
        <v>5965</v>
      </c>
      <c r="G531" s="201">
        <v>5949</v>
      </c>
      <c r="H531" s="201">
        <v>6002</v>
      </c>
    </row>
    <row r="532" spans="1:8" x14ac:dyDescent="0.2">
      <c r="A532" s="208" t="s">
        <v>460</v>
      </c>
      <c r="B532" s="273"/>
      <c r="C532" s="201">
        <v>28392</v>
      </c>
      <c r="D532" s="201">
        <v>28196</v>
      </c>
      <c r="E532" s="201">
        <v>41900</v>
      </c>
      <c r="F532" s="201">
        <v>30345</v>
      </c>
      <c r="G532" s="201">
        <v>30604</v>
      </c>
      <c r="H532" s="201">
        <v>31159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1018520</v>
      </c>
      <c r="D534" s="203">
        <v>1058570</v>
      </c>
      <c r="E534" s="203">
        <v>718560</v>
      </c>
      <c r="F534" s="203">
        <v>977190</v>
      </c>
      <c r="G534" s="203">
        <v>988300</v>
      </c>
      <c r="H534" s="203">
        <v>956320</v>
      </c>
    </row>
    <row r="535" spans="1:8" x14ac:dyDescent="0.2">
      <c r="A535" s="208" t="s">
        <v>458</v>
      </c>
      <c r="B535" s="273"/>
      <c r="C535" s="204">
        <v>4909520</v>
      </c>
      <c r="D535" s="204">
        <v>4924910</v>
      </c>
      <c r="E535" s="204">
        <v>3430710</v>
      </c>
      <c r="F535" s="204">
        <v>4375500</v>
      </c>
      <c r="G535" s="204">
        <v>4382730</v>
      </c>
      <c r="H535" s="204">
        <v>4271010</v>
      </c>
    </row>
    <row r="536" spans="1:8" x14ac:dyDescent="0.2">
      <c r="A536" s="208" t="s">
        <v>459</v>
      </c>
      <c r="B536" s="273"/>
      <c r="C536" s="204">
        <v>254720</v>
      </c>
      <c r="D536" s="204">
        <v>266070</v>
      </c>
      <c r="E536" s="204">
        <v>179640</v>
      </c>
      <c r="F536" s="204">
        <v>255270</v>
      </c>
      <c r="G536" s="204">
        <v>263330</v>
      </c>
      <c r="H536" s="204">
        <v>241770</v>
      </c>
    </row>
    <row r="537" spans="1:8" x14ac:dyDescent="0.2">
      <c r="A537" s="208" t="s">
        <v>460</v>
      </c>
      <c r="B537" s="273"/>
      <c r="C537" s="204">
        <v>263840</v>
      </c>
      <c r="D537" s="204">
        <v>277470</v>
      </c>
      <c r="E537" s="204">
        <v>197540</v>
      </c>
      <c r="F537" s="204">
        <v>271080</v>
      </c>
      <c r="G537" s="204">
        <v>282350</v>
      </c>
      <c r="H537" s="204">
        <v>274240</v>
      </c>
    </row>
    <row r="538" spans="1:8" ht="15.75" x14ac:dyDescent="0.25">
      <c r="A538" s="276" t="s">
        <v>461</v>
      </c>
      <c r="B538" s="257"/>
      <c r="C538" s="203">
        <v>2360240</v>
      </c>
      <c r="D538" s="203">
        <v>2425820</v>
      </c>
      <c r="E538" s="203">
        <v>1844030</v>
      </c>
      <c r="F538" s="203">
        <v>2241720</v>
      </c>
      <c r="G538" s="203">
        <v>2245640</v>
      </c>
      <c r="H538" s="203">
        <v>2173790</v>
      </c>
    </row>
    <row r="539" spans="1:8" x14ac:dyDescent="0.2">
      <c r="A539" s="208" t="s">
        <v>458</v>
      </c>
      <c r="B539" s="273"/>
      <c r="C539" s="204">
        <v>16893450</v>
      </c>
      <c r="D539" s="204">
        <v>16069960</v>
      </c>
      <c r="E539" s="204">
        <v>9306250</v>
      </c>
      <c r="F539" s="204">
        <v>12946450</v>
      </c>
      <c r="G539" s="204">
        <v>12736950</v>
      </c>
      <c r="H539" s="204">
        <v>12355360</v>
      </c>
    </row>
    <row r="540" spans="1:8" x14ac:dyDescent="0.2">
      <c r="A540" s="208" t="s">
        <v>459</v>
      </c>
      <c r="B540" s="273"/>
      <c r="C540" s="204">
        <v>313910</v>
      </c>
      <c r="D540" s="204">
        <v>327820</v>
      </c>
      <c r="E540" s="204">
        <v>257550</v>
      </c>
      <c r="F540" s="204">
        <v>314610</v>
      </c>
      <c r="G540" s="204">
        <v>322980</v>
      </c>
      <c r="H540" s="204">
        <v>296190</v>
      </c>
    </row>
    <row r="541" spans="1:8" x14ac:dyDescent="0.2">
      <c r="A541" s="208" t="s">
        <v>460</v>
      </c>
      <c r="B541" s="273"/>
      <c r="C541" s="204">
        <v>1725500</v>
      </c>
      <c r="D541" s="204">
        <v>1781440</v>
      </c>
      <c r="E541" s="204">
        <v>1774720</v>
      </c>
      <c r="F541" s="204">
        <v>1799770</v>
      </c>
      <c r="G541" s="204">
        <v>1869020</v>
      </c>
      <c r="H541" s="204">
        <v>1819160</v>
      </c>
    </row>
    <row r="542" spans="1:8" ht="15.75" x14ac:dyDescent="0.25">
      <c r="A542" s="276" t="s">
        <v>462</v>
      </c>
      <c r="B542" s="257"/>
      <c r="C542" s="203">
        <v>6270</v>
      </c>
      <c r="D542" s="203">
        <v>7080</v>
      </c>
      <c r="E542" s="203">
        <v>4040</v>
      </c>
      <c r="F542" s="203">
        <v>6120</v>
      </c>
      <c r="G542" s="203">
        <v>6620</v>
      </c>
      <c r="H542" s="203">
        <v>5880</v>
      </c>
    </row>
    <row r="543" spans="1:8" x14ac:dyDescent="0.2">
      <c r="A543" s="208" t="s">
        <v>458</v>
      </c>
      <c r="B543" s="273"/>
      <c r="C543" s="204">
        <v>25790</v>
      </c>
      <c r="D543" s="204">
        <v>29110</v>
      </c>
      <c r="E543" s="204">
        <v>20050</v>
      </c>
      <c r="F543" s="204">
        <v>25340</v>
      </c>
      <c r="G543" s="204">
        <v>27740</v>
      </c>
      <c r="H543" s="204">
        <v>24550</v>
      </c>
    </row>
    <row r="544" spans="1:8" x14ac:dyDescent="0.2">
      <c r="A544" s="208" t="s">
        <v>459</v>
      </c>
      <c r="B544" s="273"/>
      <c r="C544" s="204">
        <v>7710</v>
      </c>
      <c r="D544" s="204">
        <v>7740</v>
      </c>
      <c r="E544" s="204">
        <v>3240</v>
      </c>
      <c r="F544" s="204">
        <v>7380</v>
      </c>
      <c r="G544" s="204">
        <v>7460</v>
      </c>
      <c r="H544" s="204">
        <v>6980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146</v>
      </c>
      <c r="D550" s="195">
        <v>166.49</v>
      </c>
      <c r="E550" s="195">
        <v>186.77</v>
      </c>
      <c r="F550" s="195">
        <v>239.5</v>
      </c>
      <c r="G550" s="195">
        <v>310.58</v>
      </c>
      <c r="H550" s="195">
        <v>376.22</v>
      </c>
    </row>
    <row r="551" spans="1:8" ht="15.75" x14ac:dyDescent="0.2">
      <c r="A551" s="274" t="s">
        <v>473</v>
      </c>
      <c r="B551" s="275"/>
      <c r="C551" s="196">
        <v>472654</v>
      </c>
      <c r="D551" s="196">
        <v>516950</v>
      </c>
      <c r="E551" s="196">
        <v>572891</v>
      </c>
      <c r="F551" s="196">
        <v>702454</v>
      </c>
      <c r="G551" s="196">
        <v>822229</v>
      </c>
      <c r="H551" s="196">
        <v>1013125</v>
      </c>
    </row>
    <row r="552" spans="1:8" ht="15.75" x14ac:dyDescent="0.2">
      <c r="A552" s="280" t="s">
        <v>474</v>
      </c>
      <c r="B552" s="275"/>
      <c r="C552" s="195">
        <v>308.88</v>
      </c>
      <c r="D552" s="195">
        <v>322.05</v>
      </c>
      <c r="E552" s="195">
        <v>326.01</v>
      </c>
      <c r="F552" s="195">
        <v>340.95</v>
      </c>
      <c r="G552" s="195">
        <v>377.73</v>
      </c>
      <c r="H552" s="195">
        <v>371.35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0.14034246575342468</v>
      </c>
      <c r="D556" s="197">
        <f>IF(AND(D550&gt;0,E550&gt;0)=TRUE,E550/D550-1,"")</f>
        <v>0.12180911766472469</v>
      </c>
      <c r="E556" s="197">
        <f>IF(AND(E550&gt;0,F550&gt;0)=TRUE,F550/E550-1,"")</f>
        <v>0.28232585533008514</v>
      </c>
      <c r="F556" s="197">
        <f>IF(AND(F550&gt;0,G550&gt;0)=TRUE,G550/F550-1,"")</f>
        <v>0.2967849686847599</v>
      </c>
      <c r="G556" s="197">
        <f>IF(AND(G550&gt;0,H550&gt;0)=TRUE,H550/G550-1,"")</f>
        <v>0.21134651297572304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9.371760315156541E-2</v>
      </c>
      <c r="D557" s="197">
        <f t="shared" si="20"/>
        <v>0.10821356030563889</v>
      </c>
      <c r="E557" s="197">
        <f t="shared" si="20"/>
        <v>0.22615645908209414</v>
      </c>
      <c r="F557" s="197">
        <f t="shared" si="20"/>
        <v>0.17050938566795826</v>
      </c>
      <c r="G557" s="197">
        <f t="shared" si="20"/>
        <v>0.23216889698611953</v>
      </c>
    </row>
    <row r="558" spans="1:8" ht="15.75" x14ac:dyDescent="0.2">
      <c r="A558" s="280" t="s">
        <v>474</v>
      </c>
      <c r="B558" s="275"/>
      <c r="C558" s="197">
        <f t="shared" si="20"/>
        <v>4.2637917637917688E-2</v>
      </c>
      <c r="D558" s="197">
        <f t="shared" si="20"/>
        <v>1.2296227293898454E-2</v>
      </c>
      <c r="E558" s="197">
        <f t="shared" si="20"/>
        <v>4.582681512837028E-2</v>
      </c>
      <c r="F558" s="197">
        <f t="shared" si="20"/>
        <v>0.10787505499340089</v>
      </c>
      <c r="G558" s="197">
        <f t="shared" si="20"/>
        <v>-1.6890371429327811E-2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85.12</v>
      </c>
      <c r="D562" s="195">
        <v>96.18</v>
      </c>
      <c r="E562" s="195">
        <v>100.86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250726</v>
      </c>
      <c r="D563" s="196">
        <v>249704</v>
      </c>
      <c r="E563" s="196">
        <v>259414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339.5</v>
      </c>
      <c r="D564" s="195">
        <v>385.17</v>
      </c>
      <c r="E564" s="195">
        <v>388.82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0.12993421052631571</v>
      </c>
      <c r="D568" s="197">
        <f>IF(AND(D562&gt;0,E562&gt;0)=TRUE,E562/D562-1,"")</f>
        <v>4.8658764815969979E-2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-4.0761628231615887E-3</v>
      </c>
      <c r="D569" s="197">
        <f t="shared" si="21"/>
        <v>3.888604107262994E-2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0.13452135493372608</v>
      </c>
      <c r="D570" s="197">
        <f t="shared" si="21"/>
        <v>9.4763351247499905E-3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517</v>
      </c>
      <c r="B587" s="8"/>
      <c r="C587" s="8"/>
      <c r="D587" s="8"/>
      <c r="F587" s="217" t="s">
        <v>518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2038428</v>
      </c>
      <c r="E591" s="147">
        <v>553212</v>
      </c>
      <c r="F591" s="147">
        <v>227338</v>
      </c>
      <c r="G591" s="147">
        <v>1464272</v>
      </c>
      <c r="H591" s="147">
        <v>486989</v>
      </c>
      <c r="I591" s="147">
        <v>11691</v>
      </c>
    </row>
    <row r="592" spans="1:9" x14ac:dyDescent="0.2">
      <c r="A592" s="233" t="s">
        <v>121</v>
      </c>
      <c r="B592" s="234"/>
      <c r="C592" s="234"/>
      <c r="D592" s="148">
        <v>3385931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0.60202880684810178</v>
      </c>
      <c r="E593" s="87">
        <f t="shared" si="22"/>
        <v>0.16338549131686381</v>
      </c>
      <c r="F593" s="87">
        <f t="shared" si="22"/>
        <v>6.714194707452692E-2</v>
      </c>
      <c r="G593" s="87">
        <f t="shared" si="22"/>
        <v>0.43245771990037601</v>
      </c>
      <c r="H593" s="87">
        <f t="shared" si="22"/>
        <v>0.14382720734710777</v>
      </c>
      <c r="I593" s="87">
        <f t="shared" si="22"/>
        <v>3.4528169652600716E-3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519</v>
      </c>
      <c r="E595" s="86" t="s">
        <v>519</v>
      </c>
      <c r="F595" s="86" t="s">
        <v>519</v>
      </c>
      <c r="G595" s="86" t="s">
        <v>519</v>
      </c>
      <c r="H595" s="86" t="s">
        <v>519</v>
      </c>
      <c r="I595" s="86" t="s">
        <v>519</v>
      </c>
    </row>
    <row r="596" spans="1:9" x14ac:dyDescent="0.2">
      <c r="A596" s="233" t="s">
        <v>124</v>
      </c>
      <c r="B596" s="234"/>
      <c r="C596" s="234"/>
      <c r="D596" s="143">
        <v>4130112</v>
      </c>
      <c r="E596" s="144">
        <v>1341787</v>
      </c>
      <c r="F596" s="144">
        <v>231437</v>
      </c>
      <c r="G596" s="144">
        <v>1867364</v>
      </c>
      <c r="H596" s="144">
        <v>675860</v>
      </c>
      <c r="I596" s="144">
        <v>13664</v>
      </c>
    </row>
    <row r="597" spans="1:9" x14ac:dyDescent="0.2">
      <c r="A597" s="233" t="s">
        <v>125</v>
      </c>
      <c r="B597" s="234"/>
      <c r="C597" s="234"/>
      <c r="D597" s="143">
        <v>71499</v>
      </c>
      <c r="E597" s="144">
        <v>60655</v>
      </c>
      <c r="F597" s="144">
        <v>27</v>
      </c>
      <c r="G597" s="144">
        <v>1907</v>
      </c>
      <c r="H597" s="144">
        <v>8244</v>
      </c>
      <c r="I597" s="144">
        <v>400</v>
      </c>
    </row>
    <row r="598" spans="1:9" x14ac:dyDescent="0.2">
      <c r="A598" s="233" t="s">
        <v>126</v>
      </c>
      <c r="B598" s="234"/>
      <c r="C598" s="234"/>
      <c r="D598" s="141">
        <v>2</v>
      </c>
      <c r="E598" s="142">
        <v>2.4</v>
      </c>
      <c r="F598" s="142">
        <v>1</v>
      </c>
      <c r="G598" s="142">
        <v>1.3</v>
      </c>
      <c r="H598" s="142">
        <v>1.4</v>
      </c>
      <c r="I598" s="142">
        <v>1.2</v>
      </c>
    </row>
    <row r="599" spans="1:9" x14ac:dyDescent="0.2">
      <c r="A599" s="233" t="s">
        <v>127</v>
      </c>
      <c r="B599" s="234"/>
      <c r="C599" s="234"/>
      <c r="D599" s="88">
        <v>71907.520000000004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105533407555</v>
      </c>
      <c r="E601" s="151">
        <v>18118292192</v>
      </c>
      <c r="F601" s="151">
        <v>76995291288</v>
      </c>
      <c r="G601" s="151">
        <v>4633942916</v>
      </c>
      <c r="H601" s="151">
        <v>5230388085</v>
      </c>
      <c r="I601" s="151">
        <v>555493074</v>
      </c>
    </row>
    <row r="602" spans="1:9" x14ac:dyDescent="0.2">
      <c r="A602" s="233" t="s">
        <v>130</v>
      </c>
      <c r="B602" s="234"/>
      <c r="C602" s="234"/>
      <c r="D602" s="152">
        <v>25552.19</v>
      </c>
      <c r="E602" s="153">
        <v>13503.11</v>
      </c>
      <c r="F602" s="153">
        <v>332683.59000000003</v>
      </c>
      <c r="G602" s="153">
        <v>2481.54</v>
      </c>
      <c r="H602" s="153">
        <v>7738.86</v>
      </c>
      <c r="I602" s="153">
        <v>40653.769999999997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21757605976</v>
      </c>
      <c r="E604" s="155">
        <v>11617701413</v>
      </c>
      <c r="F604" s="155">
        <v>1765316325</v>
      </c>
      <c r="G604" s="155">
        <v>4522253928</v>
      </c>
      <c r="H604" s="155">
        <v>3416108767</v>
      </c>
      <c r="I604" s="155">
        <v>436225543</v>
      </c>
    </row>
    <row r="605" spans="1:9" x14ac:dyDescent="0.2">
      <c r="A605" s="233" t="s">
        <v>133</v>
      </c>
      <c r="B605" s="234"/>
      <c r="C605" s="234"/>
      <c r="D605" s="152">
        <v>5268.04</v>
      </c>
      <c r="E605" s="153">
        <v>8658.3799999999992</v>
      </c>
      <c r="F605" s="153">
        <v>7627.63</v>
      </c>
      <c r="G605" s="153">
        <v>2421.73</v>
      </c>
      <c r="H605" s="153">
        <v>5054.46</v>
      </c>
      <c r="I605" s="153">
        <v>31925.17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34054679563</v>
      </c>
      <c r="E607" s="157">
        <v>16651667506</v>
      </c>
      <c r="F607" s="157">
        <v>4324603832</v>
      </c>
      <c r="G607" s="157">
        <v>5005669868</v>
      </c>
      <c r="H607" s="157">
        <v>7641223891</v>
      </c>
      <c r="I607" s="157">
        <v>431514466</v>
      </c>
    </row>
    <row r="608" spans="1:9" x14ac:dyDescent="0.2">
      <c r="A608" s="233" t="s">
        <v>112</v>
      </c>
      <c r="B608" s="234"/>
      <c r="C608" s="234"/>
      <c r="D608" s="158">
        <v>22446.9</v>
      </c>
      <c r="E608" s="159">
        <v>19905.71</v>
      </c>
      <c r="F608" s="159">
        <v>90265.16</v>
      </c>
      <c r="G608" s="159">
        <v>18134.12</v>
      </c>
      <c r="H608" s="159">
        <v>21862.05</v>
      </c>
      <c r="I608" s="159">
        <v>60529.45</v>
      </c>
    </row>
    <row r="609" spans="1:9" x14ac:dyDescent="0.2">
      <c r="A609" s="233" t="s">
        <v>135</v>
      </c>
      <c r="B609" s="234"/>
      <c r="C609" s="234"/>
      <c r="D609" s="143">
        <v>1517122</v>
      </c>
      <c r="E609" s="144">
        <v>836527</v>
      </c>
      <c r="F609" s="144">
        <v>47910</v>
      </c>
      <c r="G609" s="144">
        <v>276036</v>
      </c>
      <c r="H609" s="144">
        <v>349520</v>
      </c>
      <c r="I609" s="144">
        <v>7129</v>
      </c>
    </row>
    <row r="610" spans="1:9" x14ac:dyDescent="0.2">
      <c r="A610" s="233" t="s">
        <v>113</v>
      </c>
      <c r="B610" s="234"/>
      <c r="C610" s="234"/>
      <c r="D610" s="87">
        <v>2.1399999999999999E-2</v>
      </c>
      <c r="E610" s="89">
        <v>1.18E-2</v>
      </c>
      <c r="F610" s="89">
        <v>6.9999999999999999E-4</v>
      </c>
      <c r="G610" s="89">
        <v>3.8999999999999998E-3</v>
      </c>
      <c r="H610" s="89">
        <v>4.8999999999999998E-3</v>
      </c>
      <c r="I610" s="89">
        <v>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1.08</v>
      </c>
      <c r="E612" s="142">
        <v>0.35</v>
      </c>
      <c r="F612" s="142">
        <v>0.13</v>
      </c>
      <c r="G612" s="142">
        <v>0.77</v>
      </c>
      <c r="H612" s="142">
        <v>0.17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0.8</v>
      </c>
      <c r="E613" s="142">
        <v>0.53</v>
      </c>
      <c r="F613" s="142">
        <v>0.06</v>
      </c>
      <c r="G613" s="142">
        <v>0.44</v>
      </c>
      <c r="H613" s="142">
        <v>0.21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0.62</v>
      </c>
      <c r="E614" s="142">
        <v>0.28999999999999998</v>
      </c>
      <c r="F614" s="142">
        <v>0.05</v>
      </c>
      <c r="G614" s="142">
        <v>0.33</v>
      </c>
      <c r="H614" s="142">
        <v>0.2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0.31</v>
      </c>
      <c r="E615" s="142">
        <v>0.24</v>
      </c>
      <c r="F615" s="142">
        <v>0.03</v>
      </c>
      <c r="G615" s="142">
        <v>0.05</v>
      </c>
      <c r="H615" s="142">
        <v>0.15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18.23</v>
      </c>
      <c r="E616" s="142">
        <v>11.06</v>
      </c>
      <c r="F616" s="142">
        <v>1.1299999999999999</v>
      </c>
      <c r="G616" s="142">
        <v>5.38</v>
      </c>
      <c r="H616" s="142">
        <v>6.41</v>
      </c>
      <c r="I616" s="142">
        <v>0.2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21.04</v>
      </c>
      <c r="E618" s="142">
        <v>12.47</v>
      </c>
      <c r="F618" s="142">
        <v>1.39</v>
      </c>
      <c r="G618" s="142">
        <v>6.96</v>
      </c>
      <c r="H618" s="142">
        <v>7.15</v>
      </c>
      <c r="I618" s="142">
        <v>0.21</v>
      </c>
    </row>
    <row r="619" spans="1:9" x14ac:dyDescent="0.2">
      <c r="A619" s="263" t="s">
        <v>144</v>
      </c>
      <c r="B619" s="234"/>
      <c r="C619" s="234"/>
      <c r="D619" s="141">
        <v>19.96</v>
      </c>
      <c r="E619" s="142">
        <v>12.12</v>
      </c>
      <c r="F619" s="142">
        <v>1.27</v>
      </c>
      <c r="G619" s="142">
        <v>6.19</v>
      </c>
      <c r="H619" s="142">
        <v>6.98</v>
      </c>
      <c r="I619" s="142">
        <v>0.2</v>
      </c>
    </row>
    <row r="620" spans="1:9" x14ac:dyDescent="0.2">
      <c r="A620" s="263" t="s">
        <v>145</v>
      </c>
      <c r="B620" s="234"/>
      <c r="C620" s="234"/>
      <c r="D620" s="141">
        <v>19.16</v>
      </c>
      <c r="E620" s="142">
        <v>11.59</v>
      </c>
      <c r="F620" s="142">
        <v>1.21</v>
      </c>
      <c r="G620" s="142">
        <v>5.75</v>
      </c>
      <c r="H620" s="142">
        <v>6.76</v>
      </c>
      <c r="I620" s="142">
        <v>0.2</v>
      </c>
    </row>
    <row r="621" spans="1:9" x14ac:dyDescent="0.2">
      <c r="A621" s="263" t="s">
        <v>146</v>
      </c>
      <c r="B621" s="234"/>
      <c r="C621" s="234"/>
      <c r="D621" s="141">
        <v>18.55</v>
      </c>
      <c r="E621" s="142">
        <v>11.3</v>
      </c>
      <c r="F621" s="142">
        <v>1.1599999999999999</v>
      </c>
      <c r="G621" s="142">
        <v>5.42</v>
      </c>
      <c r="H621" s="142">
        <v>6.56</v>
      </c>
      <c r="I621" s="142">
        <v>0.2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2006181</v>
      </c>
      <c r="E623" s="144">
        <v>520730</v>
      </c>
      <c r="F623" s="144">
        <v>226168</v>
      </c>
      <c r="G623" s="144">
        <v>1433563</v>
      </c>
      <c r="H623" s="144">
        <v>475424</v>
      </c>
      <c r="I623" s="144">
        <v>6359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0.70179999999999998</v>
      </c>
      <c r="E625" s="89">
        <v>0.29099999999999998</v>
      </c>
      <c r="F625" s="89">
        <v>0.78380000000000005</v>
      </c>
      <c r="G625" s="89">
        <v>0.89129999999999998</v>
      </c>
      <c r="H625" s="89">
        <v>0.64849999999999997</v>
      </c>
      <c r="I625" s="89">
        <v>0.66520000000000001</v>
      </c>
    </row>
    <row r="626" spans="1:9" x14ac:dyDescent="0.2">
      <c r="A626" s="233" t="s">
        <v>150</v>
      </c>
      <c r="B626" s="234"/>
      <c r="C626" s="234"/>
      <c r="D626" s="87">
        <v>3.8999999999999998E-3</v>
      </c>
      <c r="E626" s="89">
        <v>1.7600000000000001E-2</v>
      </c>
      <c r="F626" s="89">
        <v>1E-4</v>
      </c>
      <c r="G626" s="89">
        <v>2.9999999999999997E-4</v>
      </c>
      <c r="H626" s="89">
        <v>0</v>
      </c>
      <c r="I626" s="89">
        <v>2E-3</v>
      </c>
    </row>
    <row r="627" spans="1:9" x14ac:dyDescent="0.2">
      <c r="A627" s="233" t="s">
        <v>151</v>
      </c>
      <c r="B627" s="234"/>
      <c r="C627" s="234"/>
      <c r="D627" s="87">
        <v>1.9E-3</v>
      </c>
      <c r="E627" s="89">
        <v>8.6E-3</v>
      </c>
      <c r="F627" s="89">
        <v>0</v>
      </c>
      <c r="G627" s="89">
        <v>1E-4</v>
      </c>
      <c r="H627" s="89">
        <v>1E-4</v>
      </c>
      <c r="I627" s="89">
        <v>1.8200000000000001E-2</v>
      </c>
    </row>
    <row r="628" spans="1:9" x14ac:dyDescent="0.2">
      <c r="A628" s="233" t="s">
        <v>152</v>
      </c>
      <c r="B628" s="234"/>
      <c r="C628" s="234"/>
      <c r="D628" s="87">
        <v>1.8E-3</v>
      </c>
      <c r="E628" s="89">
        <v>7.1999999999999998E-3</v>
      </c>
      <c r="F628" s="89">
        <v>0</v>
      </c>
      <c r="G628" s="89">
        <v>0</v>
      </c>
      <c r="H628" s="89">
        <v>2.2000000000000001E-3</v>
      </c>
      <c r="I628" s="89">
        <v>2.2000000000000001E-3</v>
      </c>
    </row>
    <row r="629" spans="1:9" x14ac:dyDescent="0.2">
      <c r="A629" s="233" t="s">
        <v>153</v>
      </c>
      <c r="B629" s="234"/>
      <c r="C629" s="234"/>
      <c r="D629" s="87">
        <v>1.47E-2</v>
      </c>
      <c r="E629" s="89">
        <v>2.93E-2</v>
      </c>
      <c r="F629" s="89">
        <v>2.4500000000000001E-2</v>
      </c>
      <c r="G629" s="89">
        <v>5.7000000000000002E-3</v>
      </c>
      <c r="H629" s="89">
        <v>2.1100000000000001E-2</v>
      </c>
      <c r="I629" s="89">
        <v>5.4600000000000003E-2</v>
      </c>
    </row>
    <row r="630" spans="1:9" x14ac:dyDescent="0.2">
      <c r="A630" s="233" t="s">
        <v>154</v>
      </c>
      <c r="B630" s="234"/>
      <c r="C630" s="234"/>
      <c r="D630" s="87">
        <v>1.9300000000000001E-2</v>
      </c>
      <c r="E630" s="89">
        <v>2.6700000000000002E-2</v>
      </c>
      <c r="F630" s="89">
        <v>1.9099999999999999E-2</v>
      </c>
      <c r="G630" s="89">
        <v>1.5800000000000002E-2</v>
      </c>
      <c r="H630" s="89">
        <v>1.41E-2</v>
      </c>
      <c r="I630" s="89">
        <v>1.49E-2</v>
      </c>
    </row>
    <row r="631" spans="1:9" x14ac:dyDescent="0.2">
      <c r="A631" s="233" t="s">
        <v>155</v>
      </c>
      <c r="B631" s="234"/>
      <c r="C631" s="234"/>
      <c r="D631" s="87">
        <v>1.12E-2</v>
      </c>
      <c r="E631" s="89">
        <v>2.6599999999999999E-2</v>
      </c>
      <c r="F631" s="89">
        <v>8.3999999999999995E-3</v>
      </c>
      <c r="G631" s="89">
        <v>5.0000000000000001E-3</v>
      </c>
      <c r="H631" s="89">
        <v>1.12E-2</v>
      </c>
      <c r="I631" s="89">
        <v>6.6E-3</v>
      </c>
    </row>
    <row r="632" spans="1:9" x14ac:dyDescent="0.2">
      <c r="A632" s="233" t="s">
        <v>156</v>
      </c>
      <c r="B632" s="234"/>
      <c r="C632" s="234"/>
      <c r="D632" s="87">
        <v>1.0200000000000001E-2</v>
      </c>
      <c r="E632" s="89">
        <v>1.9099999999999999E-2</v>
      </c>
      <c r="F632" s="89">
        <v>7.0000000000000001E-3</v>
      </c>
      <c r="G632" s="89">
        <v>6.7999999999999996E-3</v>
      </c>
      <c r="H632" s="89">
        <v>9.4999999999999998E-3</v>
      </c>
      <c r="I632" s="89">
        <v>4.7000000000000002E-3</v>
      </c>
    </row>
    <row r="633" spans="1:9" x14ac:dyDescent="0.2">
      <c r="A633" s="233" t="s">
        <v>157</v>
      </c>
      <c r="B633" s="234"/>
      <c r="C633" s="234"/>
      <c r="D633" s="87">
        <v>5.1000000000000004E-3</v>
      </c>
      <c r="E633" s="89">
        <v>1.5699999999999999E-2</v>
      </c>
      <c r="F633" s="89">
        <v>4.1999999999999997E-3</v>
      </c>
      <c r="G633" s="89">
        <v>6.9999999999999999E-4</v>
      </c>
      <c r="H633" s="89">
        <v>6.8999999999999999E-3</v>
      </c>
      <c r="I633" s="89">
        <v>2E-3</v>
      </c>
    </row>
    <row r="634" spans="1:9" x14ac:dyDescent="0.2">
      <c r="A634" s="233" t="s">
        <v>158</v>
      </c>
      <c r="B634" s="234"/>
      <c r="C634" s="234"/>
      <c r="D634" s="87">
        <v>0.2301</v>
      </c>
      <c r="E634" s="89">
        <v>0.55820000000000003</v>
      </c>
      <c r="F634" s="89">
        <v>0.15279999999999999</v>
      </c>
      <c r="G634" s="89">
        <v>7.4200000000000002E-2</v>
      </c>
      <c r="H634" s="89">
        <v>0.28639999999999999</v>
      </c>
      <c r="I634" s="89">
        <v>0.22939999999999999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0.29820000000000002</v>
      </c>
      <c r="E636" s="89">
        <v>0.70899999999999996</v>
      </c>
      <c r="F636" s="89">
        <v>0.2162</v>
      </c>
      <c r="G636" s="89">
        <v>0.1087</v>
      </c>
      <c r="H636" s="89">
        <v>0.35149999999999998</v>
      </c>
      <c r="I636" s="89">
        <v>0.33479999999999999</v>
      </c>
    </row>
    <row r="637" spans="1:9" x14ac:dyDescent="0.2">
      <c r="A637" s="233" t="s">
        <v>160</v>
      </c>
      <c r="B637" s="234"/>
      <c r="C637" s="234"/>
      <c r="D637" s="87">
        <v>0.29430000000000001</v>
      </c>
      <c r="E637" s="89">
        <v>0.69140000000000001</v>
      </c>
      <c r="F637" s="89">
        <v>0.2162</v>
      </c>
      <c r="G637" s="89">
        <v>0.1085</v>
      </c>
      <c r="H637" s="89">
        <v>0.35149999999999998</v>
      </c>
      <c r="I637" s="89">
        <v>0.33279999999999998</v>
      </c>
    </row>
    <row r="638" spans="1:9" x14ac:dyDescent="0.2">
      <c r="A638" s="233" t="s">
        <v>161</v>
      </c>
      <c r="B638" s="234"/>
      <c r="C638" s="234"/>
      <c r="D638" s="87">
        <v>0.29239999999999999</v>
      </c>
      <c r="E638" s="89">
        <v>0.68279999999999996</v>
      </c>
      <c r="F638" s="89">
        <v>0.2162</v>
      </c>
      <c r="G638" s="89">
        <v>0.1084</v>
      </c>
      <c r="H638" s="89">
        <v>0.35139999999999999</v>
      </c>
      <c r="I638" s="89">
        <v>0.3145</v>
      </c>
    </row>
    <row r="639" spans="1:9" x14ac:dyDescent="0.2">
      <c r="A639" s="233" t="s">
        <v>162</v>
      </c>
      <c r="B639" s="234"/>
      <c r="C639" s="234"/>
      <c r="D639" s="87">
        <v>0.29060000000000002</v>
      </c>
      <c r="E639" s="89">
        <v>0.67559999999999998</v>
      </c>
      <c r="F639" s="89">
        <v>0.21609999999999999</v>
      </c>
      <c r="G639" s="89">
        <v>0.10829999999999999</v>
      </c>
      <c r="H639" s="89">
        <v>0.34920000000000001</v>
      </c>
      <c r="I639" s="89">
        <v>0.31230000000000002</v>
      </c>
    </row>
    <row r="640" spans="1:9" x14ac:dyDescent="0.2">
      <c r="A640" s="233" t="s">
        <v>163</v>
      </c>
      <c r="B640" s="234"/>
      <c r="C640" s="234"/>
      <c r="D640" s="87">
        <v>0.27589999999999998</v>
      </c>
      <c r="E640" s="89">
        <v>0.64629999999999999</v>
      </c>
      <c r="F640" s="89">
        <v>0.19159999999999999</v>
      </c>
      <c r="G640" s="89">
        <v>0.1026</v>
      </c>
      <c r="H640" s="89">
        <v>0.3281</v>
      </c>
      <c r="I640" s="89">
        <v>0.25769999999999998</v>
      </c>
    </row>
    <row r="641" spans="1:9" x14ac:dyDescent="0.2">
      <c r="A641" s="233" t="s">
        <v>164</v>
      </c>
      <c r="B641" s="234"/>
      <c r="C641" s="234"/>
      <c r="D641" s="87">
        <v>0.25659999999999999</v>
      </c>
      <c r="E641" s="89">
        <v>0.61970000000000003</v>
      </c>
      <c r="F641" s="89">
        <v>0.17249999999999999</v>
      </c>
      <c r="G641" s="89">
        <v>8.6800000000000002E-2</v>
      </c>
      <c r="H641" s="89">
        <v>0.314</v>
      </c>
      <c r="I641" s="89">
        <v>0.24279999999999999</v>
      </c>
    </row>
    <row r="642" spans="1:9" x14ac:dyDescent="0.2">
      <c r="A642" s="233" t="s">
        <v>165</v>
      </c>
      <c r="B642" s="234"/>
      <c r="C642" s="234"/>
      <c r="D642" s="87">
        <v>0.24540000000000001</v>
      </c>
      <c r="E642" s="89">
        <v>0.59299999999999997</v>
      </c>
      <c r="F642" s="89">
        <v>0.1641</v>
      </c>
      <c r="G642" s="89">
        <v>8.1799999999999998E-2</v>
      </c>
      <c r="H642" s="89">
        <v>0.30280000000000001</v>
      </c>
      <c r="I642" s="89">
        <v>0.23619999999999999</v>
      </c>
    </row>
    <row r="643" spans="1:9" x14ac:dyDescent="0.2">
      <c r="A643" s="233" t="s">
        <v>166</v>
      </c>
      <c r="B643" s="234"/>
      <c r="C643" s="234"/>
      <c r="D643" s="87">
        <v>0.23519999999999999</v>
      </c>
      <c r="E643" s="89">
        <v>0.57389999999999997</v>
      </c>
      <c r="F643" s="89">
        <v>0.157</v>
      </c>
      <c r="G643" s="89">
        <v>7.4999999999999997E-2</v>
      </c>
      <c r="H643" s="89">
        <v>0.29330000000000001</v>
      </c>
      <c r="I643" s="89">
        <v>0.23150000000000001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517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517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4.7794307002935771E-2</v>
      </c>
      <c r="C772" s="96">
        <f t="shared" ref="C772:C779" si="24">-D68/$B$58</f>
        <v>-4.6524928322488709E-2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7.8346846189503327E-2</v>
      </c>
      <c r="C773" s="96">
        <f t="shared" si="24"/>
        <v>-6.8898398200765709E-2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2.4623585764073686E-2</v>
      </c>
      <c r="C774" s="96">
        <f t="shared" si="24"/>
        <v>-2.3214178412622109E-2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5.8960654625989324E-2</v>
      </c>
      <c r="C775" s="96">
        <f t="shared" si="24"/>
        <v>-5.8265876354146998E-2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0.11503113894277817</v>
      </c>
      <c r="C776" s="96">
        <f t="shared" si="24"/>
        <v>-0.12004266314144935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7.8023331673734264E-2</v>
      </c>
      <c r="C777" s="96">
        <f t="shared" si="24"/>
        <v>-8.6457242433086681E-2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6.3424940340275029E-2</v>
      </c>
      <c r="C778" s="96">
        <f t="shared" si="24"/>
        <v>-5.4609035658488847E-2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3.6072673270726392E-2</v>
      </c>
      <c r="C779" s="96">
        <f t="shared" si="24"/>
        <v>-3.9710199666935633E-2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197.69</v>
      </c>
      <c r="D785" s="97">
        <v>215.93</v>
      </c>
      <c r="E785" s="97">
        <v>189.45</v>
      </c>
      <c r="F785" s="97">
        <v>197.96</v>
      </c>
      <c r="G785" s="94">
        <v>118.73</v>
      </c>
      <c r="H785" s="97">
        <v>134.02000000000001</v>
      </c>
      <c r="I785" s="97">
        <v>99.19</v>
      </c>
      <c r="J785" s="97">
        <v>101.02</v>
      </c>
      <c r="K785" s="94">
        <v>29.6</v>
      </c>
      <c r="L785" s="94">
        <v>24.65</v>
      </c>
      <c r="M785" s="94">
        <v>27.56</v>
      </c>
      <c r="N785" s="97">
        <v>26.7</v>
      </c>
      <c r="O785" s="94">
        <v>6.62</v>
      </c>
      <c r="P785" s="94">
        <v>6.89</v>
      </c>
      <c r="Q785" s="94">
        <v>10.01</v>
      </c>
      <c r="R785" s="97">
        <v>10.06</v>
      </c>
      <c r="W785" s="93"/>
    </row>
    <row r="786" spans="1:23" x14ac:dyDescent="0.2">
      <c r="A786" s="94"/>
      <c r="B786" s="94" t="s">
        <v>225</v>
      </c>
      <c r="C786" s="94">
        <v>180.25</v>
      </c>
      <c r="D786" s="97">
        <v>201.99</v>
      </c>
      <c r="E786" s="97">
        <v>185.52</v>
      </c>
      <c r="F786" s="97">
        <v>198.17</v>
      </c>
      <c r="G786" s="94">
        <v>103.98</v>
      </c>
      <c r="H786" s="97">
        <v>116.31</v>
      </c>
      <c r="I786" s="97">
        <v>92.47</v>
      </c>
      <c r="J786" s="97">
        <v>100.92</v>
      </c>
      <c r="K786" s="94">
        <v>27.56</v>
      </c>
      <c r="L786" s="94">
        <v>25.35</v>
      </c>
      <c r="M786" s="94">
        <v>30.84</v>
      </c>
      <c r="N786" s="97">
        <v>27.77</v>
      </c>
      <c r="O786" s="94">
        <v>5.0599999999999996</v>
      </c>
      <c r="P786" s="94">
        <v>8.07</v>
      </c>
      <c r="Q786" s="94">
        <v>9.31</v>
      </c>
      <c r="R786" s="97">
        <v>9.0399999999999991</v>
      </c>
      <c r="W786" s="93"/>
    </row>
    <row r="787" spans="1:23" x14ac:dyDescent="0.2">
      <c r="A787" s="94"/>
      <c r="B787" s="94" t="s">
        <v>226</v>
      </c>
      <c r="C787" s="94">
        <v>203.45</v>
      </c>
      <c r="D787" s="97">
        <v>224.22</v>
      </c>
      <c r="E787" s="97">
        <v>232.03</v>
      </c>
      <c r="F787" s="97">
        <v>237.57</v>
      </c>
      <c r="G787" s="94">
        <v>114.48</v>
      </c>
      <c r="H787" s="97">
        <v>123.57</v>
      </c>
      <c r="I787" s="97">
        <v>116.04</v>
      </c>
      <c r="J787" s="97">
        <v>111.84</v>
      </c>
      <c r="K787" s="94">
        <v>31.32</v>
      </c>
      <c r="L787" s="94">
        <v>33.69</v>
      </c>
      <c r="M787" s="94">
        <v>36.71</v>
      </c>
      <c r="N787" s="97">
        <v>34.659999999999997</v>
      </c>
      <c r="O787" s="94">
        <v>6.35</v>
      </c>
      <c r="P787" s="94">
        <v>8.7200000000000006</v>
      </c>
      <c r="Q787" s="94">
        <v>11.52</v>
      </c>
      <c r="R787" s="97">
        <v>15.02</v>
      </c>
      <c r="W787" s="93"/>
    </row>
    <row r="788" spans="1:23" x14ac:dyDescent="0.2">
      <c r="A788" s="94"/>
      <c r="B788" s="94" t="s">
        <v>227</v>
      </c>
      <c r="C788" s="94">
        <v>196.88</v>
      </c>
      <c r="D788" s="97">
        <v>108.99</v>
      </c>
      <c r="E788" s="97">
        <v>216.58</v>
      </c>
      <c r="F788" s="97">
        <v>225.51</v>
      </c>
      <c r="G788" s="94">
        <v>110.93</v>
      </c>
      <c r="H788" s="97">
        <v>59.63</v>
      </c>
      <c r="I788" s="97">
        <v>111.25</v>
      </c>
      <c r="J788" s="97">
        <v>108.61</v>
      </c>
      <c r="K788" s="94">
        <v>31.54</v>
      </c>
      <c r="L788" s="94">
        <v>15.55</v>
      </c>
      <c r="M788" s="94">
        <v>36.44</v>
      </c>
      <c r="N788" s="97">
        <v>34.020000000000003</v>
      </c>
      <c r="O788" s="94">
        <v>5.97</v>
      </c>
      <c r="P788" s="94">
        <v>3.07</v>
      </c>
      <c r="Q788" s="94">
        <v>11.03</v>
      </c>
      <c r="R788" s="97">
        <v>12.65</v>
      </c>
      <c r="W788" s="93"/>
    </row>
    <row r="789" spans="1:23" x14ac:dyDescent="0.2">
      <c r="A789" s="94"/>
      <c r="B789" s="94" t="s">
        <v>228</v>
      </c>
      <c r="C789" s="94">
        <v>229.07</v>
      </c>
      <c r="D789" s="97">
        <v>116.42</v>
      </c>
      <c r="E789" s="97">
        <v>226.21</v>
      </c>
      <c r="F789" s="97">
        <v>250.32</v>
      </c>
      <c r="G789" s="94">
        <v>138.75</v>
      </c>
      <c r="H789" s="97">
        <v>62.97</v>
      </c>
      <c r="I789" s="97">
        <v>109.37</v>
      </c>
      <c r="J789" s="97">
        <v>114.86</v>
      </c>
      <c r="K789" s="94">
        <v>31.16</v>
      </c>
      <c r="L789" s="94">
        <v>17.38</v>
      </c>
      <c r="M789" s="94">
        <v>38.590000000000003</v>
      </c>
      <c r="N789" s="97">
        <v>37.19</v>
      </c>
      <c r="O789" s="94">
        <v>6.03</v>
      </c>
      <c r="P789" s="94">
        <v>4.04</v>
      </c>
      <c r="Q789" s="94">
        <v>12.65</v>
      </c>
      <c r="R789" s="97">
        <v>14.96</v>
      </c>
      <c r="W789" s="93"/>
    </row>
    <row r="790" spans="1:23" x14ac:dyDescent="0.2">
      <c r="A790" s="94"/>
      <c r="B790" s="94" t="s">
        <v>229</v>
      </c>
      <c r="C790" s="94">
        <v>226.05</v>
      </c>
      <c r="D790" s="97">
        <v>172.28</v>
      </c>
      <c r="E790" s="97">
        <v>218.03</v>
      </c>
      <c r="F790" s="97">
        <v>234.02</v>
      </c>
      <c r="G790" s="94">
        <v>133.26</v>
      </c>
      <c r="H790" s="97">
        <v>91.82</v>
      </c>
      <c r="I790" s="97">
        <v>115.45</v>
      </c>
      <c r="J790" s="97">
        <v>108.45</v>
      </c>
      <c r="K790" s="94">
        <v>31.81</v>
      </c>
      <c r="L790" s="94">
        <v>25.57</v>
      </c>
      <c r="M790" s="94">
        <v>32.619999999999997</v>
      </c>
      <c r="N790" s="97">
        <v>34.82</v>
      </c>
      <c r="O790" s="94">
        <v>7.1</v>
      </c>
      <c r="P790" s="94">
        <v>7.97</v>
      </c>
      <c r="Q790" s="94">
        <v>10.87</v>
      </c>
      <c r="R790" s="97">
        <v>15.07</v>
      </c>
      <c r="W790" s="93"/>
    </row>
    <row r="791" spans="1:23" x14ac:dyDescent="0.2">
      <c r="A791" s="94"/>
      <c r="B791" s="94" t="s">
        <v>230</v>
      </c>
      <c r="C791" s="94">
        <v>237.41</v>
      </c>
      <c r="D791" s="97">
        <v>187.68</v>
      </c>
      <c r="E791" s="97">
        <v>212.65</v>
      </c>
      <c r="F791" s="97">
        <v>232.73</v>
      </c>
      <c r="G791" s="94">
        <v>135.68</v>
      </c>
      <c r="H791" s="97">
        <v>102.53</v>
      </c>
      <c r="I791" s="97">
        <v>110.71</v>
      </c>
      <c r="J791" s="97">
        <v>108.72</v>
      </c>
      <c r="K791" s="94">
        <v>35.68</v>
      </c>
      <c r="L791" s="94">
        <v>26.48</v>
      </c>
      <c r="M791" s="94">
        <v>29.06</v>
      </c>
      <c r="N791" s="97">
        <v>35.200000000000003</v>
      </c>
      <c r="O791" s="94">
        <v>7.86</v>
      </c>
      <c r="P791" s="94">
        <v>7.43</v>
      </c>
      <c r="Q791" s="94">
        <v>11.41</v>
      </c>
      <c r="R791" s="97">
        <v>12.22</v>
      </c>
      <c r="W791" s="93"/>
    </row>
    <row r="792" spans="1:23" x14ac:dyDescent="0.2">
      <c r="A792" s="94"/>
      <c r="B792" s="94" t="s">
        <v>231</v>
      </c>
      <c r="C792" s="94">
        <v>217.87</v>
      </c>
      <c r="D792" s="97">
        <v>190.64</v>
      </c>
      <c r="E792" s="97">
        <v>210.01</v>
      </c>
      <c r="F792" s="97">
        <v>246.77</v>
      </c>
      <c r="G792" s="94">
        <v>131.65</v>
      </c>
      <c r="H792" s="97">
        <v>98.82</v>
      </c>
      <c r="I792" s="97">
        <v>109.53</v>
      </c>
      <c r="J792" s="97">
        <v>121.31</v>
      </c>
      <c r="K792" s="94">
        <v>26.91</v>
      </c>
      <c r="L792" s="94">
        <v>28.58</v>
      </c>
      <c r="M792" s="94">
        <v>28.85</v>
      </c>
      <c r="N792" s="97">
        <v>36.49</v>
      </c>
      <c r="O792" s="94">
        <v>6.57</v>
      </c>
      <c r="P792" s="94">
        <v>7.91</v>
      </c>
      <c r="Q792" s="94">
        <v>12.92</v>
      </c>
      <c r="R792" s="97">
        <v>12.76</v>
      </c>
      <c r="W792" s="93"/>
    </row>
    <row r="793" spans="1:23" x14ac:dyDescent="0.2">
      <c r="A793" s="94"/>
      <c r="B793" s="94" t="s">
        <v>232</v>
      </c>
      <c r="C793" s="94">
        <v>201.4</v>
      </c>
      <c r="D793" s="97">
        <v>200.92</v>
      </c>
      <c r="E793" s="97">
        <v>218.57</v>
      </c>
      <c r="F793" s="97">
        <v>231.54</v>
      </c>
      <c r="G793" s="94">
        <v>120.45</v>
      </c>
      <c r="H793" s="97">
        <v>101.13</v>
      </c>
      <c r="I793" s="97">
        <v>112.22</v>
      </c>
      <c r="J793" s="97">
        <v>113.89</v>
      </c>
      <c r="K793" s="94">
        <v>24.76</v>
      </c>
      <c r="L793" s="94">
        <v>33.799999999999997</v>
      </c>
      <c r="M793" s="94">
        <v>29.49</v>
      </c>
      <c r="N793" s="97">
        <v>31.54</v>
      </c>
      <c r="O793" s="94">
        <v>7.16</v>
      </c>
      <c r="P793" s="94">
        <v>9.15</v>
      </c>
      <c r="Q793" s="94">
        <v>12.54</v>
      </c>
      <c r="R793" s="97">
        <v>12.81</v>
      </c>
      <c r="W793" s="93"/>
    </row>
    <row r="794" spans="1:23" x14ac:dyDescent="0.2">
      <c r="A794" s="94"/>
      <c r="B794" s="94" t="s">
        <v>233</v>
      </c>
      <c r="C794" s="94">
        <v>217.66</v>
      </c>
      <c r="D794" s="97">
        <v>179.98</v>
      </c>
      <c r="E794" s="97">
        <v>224.33</v>
      </c>
      <c r="F794" s="97">
        <v>242.25</v>
      </c>
      <c r="G794" s="94">
        <v>130.63</v>
      </c>
      <c r="H794" s="97">
        <v>93.92</v>
      </c>
      <c r="I794" s="97">
        <v>117.06</v>
      </c>
      <c r="J794" s="97">
        <v>115.45</v>
      </c>
      <c r="K794" s="94">
        <v>29.28</v>
      </c>
      <c r="L794" s="94">
        <v>23.95</v>
      </c>
      <c r="M794" s="94">
        <v>28.58</v>
      </c>
      <c r="N794" s="97">
        <v>35.200000000000003</v>
      </c>
      <c r="O794" s="94">
        <v>7.8</v>
      </c>
      <c r="P794" s="94">
        <v>8.93</v>
      </c>
      <c r="Q794" s="94">
        <v>12.65</v>
      </c>
      <c r="R794" s="97">
        <v>13.89</v>
      </c>
      <c r="W794" s="93"/>
    </row>
    <row r="795" spans="1:23" x14ac:dyDescent="0.2">
      <c r="A795" s="94"/>
      <c r="B795" s="94" t="s">
        <v>234</v>
      </c>
      <c r="C795" s="94">
        <v>195.7</v>
      </c>
      <c r="D795" s="97">
        <v>193.7</v>
      </c>
      <c r="E795" s="97">
        <v>211.9</v>
      </c>
      <c r="F795" s="97">
        <v>233.75</v>
      </c>
      <c r="G795" s="94">
        <v>123.79</v>
      </c>
      <c r="H795" s="97">
        <v>105.17</v>
      </c>
      <c r="I795" s="97">
        <v>110.01</v>
      </c>
      <c r="J795" s="97">
        <v>111.09</v>
      </c>
      <c r="K795" s="94">
        <v>20.94</v>
      </c>
      <c r="L795" s="94">
        <v>28.15</v>
      </c>
      <c r="M795" s="94">
        <v>28.69</v>
      </c>
      <c r="N795" s="97">
        <v>33.369999999999997</v>
      </c>
      <c r="O795" s="94">
        <v>6.73</v>
      </c>
      <c r="P795" s="94">
        <v>8.34</v>
      </c>
      <c r="Q795" s="94">
        <v>10.66</v>
      </c>
      <c r="R795" s="97">
        <v>11.57</v>
      </c>
      <c r="W795" s="93"/>
    </row>
    <row r="796" spans="1:23" x14ac:dyDescent="0.2">
      <c r="A796" s="94"/>
      <c r="B796" s="94" t="s">
        <v>235</v>
      </c>
      <c r="C796" s="94">
        <v>166.79</v>
      </c>
      <c r="D796" s="97">
        <v>200.54</v>
      </c>
      <c r="E796" s="97">
        <v>224.87</v>
      </c>
      <c r="F796" s="97"/>
      <c r="G796" s="94">
        <v>100.38</v>
      </c>
      <c r="H796" s="97">
        <v>108.34</v>
      </c>
      <c r="I796" s="97">
        <v>112.33</v>
      </c>
      <c r="J796" s="97"/>
      <c r="K796" s="94">
        <v>19.54</v>
      </c>
      <c r="L796" s="94">
        <v>31.92</v>
      </c>
      <c r="M796" s="94">
        <v>33.75</v>
      </c>
      <c r="N796" s="97"/>
      <c r="O796" s="94">
        <v>5.97</v>
      </c>
      <c r="P796" s="94">
        <v>9.1999999999999993</v>
      </c>
      <c r="Q796" s="94">
        <v>11.84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0.43</v>
      </c>
      <c r="D801" s="97">
        <v>0.48</v>
      </c>
      <c r="E801" s="97">
        <v>0.43</v>
      </c>
      <c r="F801" s="97">
        <v>0.59</v>
      </c>
      <c r="G801" s="94">
        <v>20.83</v>
      </c>
      <c r="H801" s="97">
        <v>22.5</v>
      </c>
      <c r="I801" s="97">
        <v>23.04</v>
      </c>
      <c r="J801" s="97">
        <v>23.25</v>
      </c>
      <c r="K801" s="94">
        <v>2.31</v>
      </c>
      <c r="L801" s="94">
        <v>1.56</v>
      </c>
      <c r="M801" s="94">
        <v>4.09</v>
      </c>
      <c r="N801" s="97">
        <v>4.63</v>
      </c>
      <c r="O801" s="94">
        <v>19.16</v>
      </c>
      <c r="P801" s="94">
        <v>25.83</v>
      </c>
      <c r="Q801" s="94">
        <v>25.13</v>
      </c>
      <c r="R801" s="97">
        <v>31.7</v>
      </c>
    </row>
    <row r="802" spans="1:18" x14ac:dyDescent="0.2">
      <c r="A802" s="94"/>
      <c r="B802" s="94" t="s">
        <v>225</v>
      </c>
      <c r="C802" s="94">
        <v>0.54</v>
      </c>
      <c r="D802" s="97">
        <v>0.59</v>
      </c>
      <c r="E802" s="97">
        <v>0.38</v>
      </c>
      <c r="F802" s="97">
        <v>0.91</v>
      </c>
      <c r="G802" s="94">
        <v>18.95</v>
      </c>
      <c r="H802" s="97">
        <v>21.26</v>
      </c>
      <c r="I802" s="97">
        <v>22.39</v>
      </c>
      <c r="J802" s="97">
        <v>24.92</v>
      </c>
      <c r="K802" s="94">
        <v>2.8</v>
      </c>
      <c r="L802" s="94">
        <v>3.44</v>
      </c>
      <c r="M802" s="94">
        <v>3.34</v>
      </c>
      <c r="N802" s="97">
        <v>3.71</v>
      </c>
      <c r="O802" s="94">
        <v>21.37</v>
      </c>
      <c r="P802" s="94">
        <v>26.96</v>
      </c>
      <c r="Q802" s="94">
        <v>26.8</v>
      </c>
      <c r="R802" s="97">
        <v>30.89</v>
      </c>
    </row>
    <row r="803" spans="1:18" x14ac:dyDescent="0.2">
      <c r="A803" s="94"/>
      <c r="B803" s="94" t="s">
        <v>226</v>
      </c>
      <c r="C803" s="94">
        <v>0.05</v>
      </c>
      <c r="D803" s="97">
        <v>0.54</v>
      </c>
      <c r="E803" s="97">
        <v>0.43</v>
      </c>
      <c r="F803" s="97">
        <v>1.35</v>
      </c>
      <c r="G803" s="94">
        <v>23.47</v>
      </c>
      <c r="H803" s="97">
        <v>25.08</v>
      </c>
      <c r="I803" s="97">
        <v>27.56</v>
      </c>
      <c r="J803" s="97">
        <v>29.6</v>
      </c>
      <c r="K803" s="94">
        <v>3.55</v>
      </c>
      <c r="L803" s="94">
        <v>4.1399999999999997</v>
      </c>
      <c r="M803" s="94">
        <v>4.41</v>
      </c>
      <c r="N803" s="97">
        <v>4.74</v>
      </c>
      <c r="O803" s="94">
        <v>24.22</v>
      </c>
      <c r="P803" s="94">
        <v>28.47</v>
      </c>
      <c r="Q803" s="94">
        <v>35.36</v>
      </c>
      <c r="R803" s="97">
        <v>40.369999999999997</v>
      </c>
    </row>
    <row r="804" spans="1:18" x14ac:dyDescent="0.2">
      <c r="A804" s="94"/>
      <c r="B804" s="94" t="s">
        <v>227</v>
      </c>
      <c r="C804" s="94">
        <v>0.22</v>
      </c>
      <c r="D804" s="97">
        <v>0.32</v>
      </c>
      <c r="E804" s="97">
        <v>0.54</v>
      </c>
      <c r="F804" s="97">
        <v>0.91</v>
      </c>
      <c r="G804" s="94">
        <v>21.37</v>
      </c>
      <c r="H804" s="97">
        <v>13.67</v>
      </c>
      <c r="I804" s="97">
        <v>25.51</v>
      </c>
      <c r="J804" s="97">
        <v>28.96</v>
      </c>
      <c r="K804" s="94">
        <v>3.61</v>
      </c>
      <c r="L804" s="94">
        <v>1.78</v>
      </c>
      <c r="M804" s="94">
        <v>3.93</v>
      </c>
      <c r="N804" s="97">
        <v>4.3600000000000003</v>
      </c>
      <c r="O804" s="94">
        <v>23.25</v>
      </c>
      <c r="P804" s="94">
        <v>14.96</v>
      </c>
      <c r="Q804" s="94">
        <v>27.88</v>
      </c>
      <c r="R804" s="97">
        <v>36.01</v>
      </c>
    </row>
    <row r="805" spans="1:18" x14ac:dyDescent="0.2">
      <c r="A805" s="94"/>
      <c r="B805" s="94" t="s">
        <v>228</v>
      </c>
      <c r="C805" s="94">
        <v>0.48</v>
      </c>
      <c r="D805" s="97">
        <v>0.22</v>
      </c>
      <c r="E805" s="97">
        <v>0.32</v>
      </c>
      <c r="F805" s="97">
        <v>1.18</v>
      </c>
      <c r="G805" s="94">
        <v>22.23</v>
      </c>
      <c r="H805" s="97">
        <v>13.24</v>
      </c>
      <c r="I805" s="97">
        <v>29.01</v>
      </c>
      <c r="J805" s="97">
        <v>33.26</v>
      </c>
      <c r="K805" s="94">
        <v>3.5</v>
      </c>
      <c r="L805" s="94">
        <v>1.72</v>
      </c>
      <c r="M805" s="94">
        <v>4.68</v>
      </c>
      <c r="N805" s="97">
        <v>4.84</v>
      </c>
      <c r="O805" s="94">
        <v>26.91</v>
      </c>
      <c r="P805" s="94">
        <v>16.850000000000001</v>
      </c>
      <c r="Q805" s="94">
        <v>31.59</v>
      </c>
      <c r="R805" s="97">
        <v>44.03</v>
      </c>
    </row>
    <row r="806" spans="1:18" x14ac:dyDescent="0.2">
      <c r="A806" s="94"/>
      <c r="B806" s="94" t="s">
        <v>229</v>
      </c>
      <c r="C806" s="94">
        <v>0.38</v>
      </c>
      <c r="D806" s="97">
        <v>0.65</v>
      </c>
      <c r="E806" s="97">
        <v>1.35</v>
      </c>
      <c r="F806" s="97">
        <v>0.27</v>
      </c>
      <c r="G806" s="94">
        <v>22.39</v>
      </c>
      <c r="H806" s="97">
        <v>19.21</v>
      </c>
      <c r="I806" s="97">
        <v>25.3</v>
      </c>
      <c r="J806" s="97">
        <v>29.23</v>
      </c>
      <c r="K806" s="94">
        <v>2.64</v>
      </c>
      <c r="L806" s="94">
        <v>2.21</v>
      </c>
      <c r="M806" s="94">
        <v>4.47</v>
      </c>
      <c r="N806" s="97">
        <v>5.1100000000000003</v>
      </c>
      <c r="O806" s="94">
        <v>28.47</v>
      </c>
      <c r="P806" s="94">
        <v>24.87</v>
      </c>
      <c r="Q806" s="94">
        <v>27.99</v>
      </c>
      <c r="R806" s="97">
        <v>41.07</v>
      </c>
    </row>
    <row r="807" spans="1:18" x14ac:dyDescent="0.2">
      <c r="A807" s="94"/>
      <c r="B807" s="94" t="s">
        <v>230</v>
      </c>
      <c r="C807" s="94">
        <v>0.81</v>
      </c>
      <c r="D807" s="97">
        <v>0.43</v>
      </c>
      <c r="E807" s="97">
        <v>0.81</v>
      </c>
      <c r="F807" s="97">
        <v>0.91</v>
      </c>
      <c r="G807" s="94">
        <v>25.46</v>
      </c>
      <c r="H807" s="97">
        <v>21.31</v>
      </c>
      <c r="I807" s="97">
        <v>25.89</v>
      </c>
      <c r="J807" s="97">
        <v>29.6</v>
      </c>
      <c r="K807" s="94">
        <v>3.77</v>
      </c>
      <c r="L807" s="94">
        <v>2.58</v>
      </c>
      <c r="M807" s="94">
        <v>4.25</v>
      </c>
      <c r="N807" s="97">
        <v>4.1399999999999997</v>
      </c>
      <c r="O807" s="94">
        <v>28.15</v>
      </c>
      <c r="P807" s="94">
        <v>26.91</v>
      </c>
      <c r="Q807" s="94">
        <v>30.52</v>
      </c>
      <c r="R807" s="97">
        <v>41.93</v>
      </c>
    </row>
    <row r="808" spans="1:18" x14ac:dyDescent="0.2">
      <c r="A808" s="94"/>
      <c r="B808" s="94" t="s">
        <v>231</v>
      </c>
      <c r="C808" s="94">
        <v>0.59</v>
      </c>
      <c r="D808" s="97">
        <v>0.38</v>
      </c>
      <c r="E808" s="97">
        <v>0.54</v>
      </c>
      <c r="F808" s="97">
        <v>0.81</v>
      </c>
      <c r="G808" s="94">
        <v>24.44</v>
      </c>
      <c r="H808" s="97">
        <v>24.38</v>
      </c>
      <c r="I808" s="97">
        <v>26.48</v>
      </c>
      <c r="J808" s="97">
        <v>31.59</v>
      </c>
      <c r="K808" s="94">
        <v>4.04</v>
      </c>
      <c r="L808" s="94">
        <v>3.01</v>
      </c>
      <c r="M808" s="94">
        <v>4.63</v>
      </c>
      <c r="N808" s="97">
        <v>4.63</v>
      </c>
      <c r="O808" s="94">
        <v>23.68</v>
      </c>
      <c r="P808" s="94">
        <v>27.56</v>
      </c>
      <c r="Q808" s="94">
        <v>27.07</v>
      </c>
      <c r="R808" s="97">
        <v>39.18</v>
      </c>
    </row>
    <row r="809" spans="1:18" x14ac:dyDescent="0.2">
      <c r="A809" s="94"/>
      <c r="B809" s="94" t="s">
        <v>232</v>
      </c>
      <c r="C809" s="94">
        <v>0.54</v>
      </c>
      <c r="D809" s="97">
        <v>0.59</v>
      </c>
      <c r="E809" s="97">
        <v>0.81</v>
      </c>
      <c r="F809" s="97">
        <v>1.02</v>
      </c>
      <c r="G809" s="94">
        <v>21.8</v>
      </c>
      <c r="H809" s="97">
        <v>23.52</v>
      </c>
      <c r="I809" s="97">
        <v>26.86</v>
      </c>
      <c r="J809" s="97">
        <v>28.31</v>
      </c>
      <c r="K809" s="94">
        <v>3.23</v>
      </c>
      <c r="L809" s="94">
        <v>3.55</v>
      </c>
      <c r="M809" s="94">
        <v>5.0599999999999996</v>
      </c>
      <c r="N809" s="97">
        <v>4.41</v>
      </c>
      <c r="O809" s="94">
        <v>23.47</v>
      </c>
      <c r="P809" s="94">
        <v>29.17</v>
      </c>
      <c r="Q809" s="94">
        <v>31.59</v>
      </c>
      <c r="R809" s="97">
        <v>39.56</v>
      </c>
    </row>
    <row r="810" spans="1:18" x14ac:dyDescent="0.2">
      <c r="A810" s="94"/>
      <c r="B810" s="94" t="s">
        <v>233</v>
      </c>
      <c r="C810" s="94">
        <v>0.48</v>
      </c>
      <c r="D810" s="97">
        <v>0.75</v>
      </c>
      <c r="E810" s="97">
        <v>0.86</v>
      </c>
      <c r="F810" s="97">
        <v>0.75</v>
      </c>
      <c r="G810" s="94">
        <v>20.29</v>
      </c>
      <c r="H810" s="97">
        <v>23.68</v>
      </c>
      <c r="I810" s="97">
        <v>26.8</v>
      </c>
      <c r="J810" s="97">
        <v>31.49</v>
      </c>
      <c r="K810" s="94">
        <v>3.66</v>
      </c>
      <c r="L810" s="94">
        <v>2.8</v>
      </c>
      <c r="M810" s="94">
        <v>5.0599999999999996</v>
      </c>
      <c r="N810" s="97">
        <v>5.01</v>
      </c>
      <c r="O810" s="94">
        <v>25.51</v>
      </c>
      <c r="P810" s="94">
        <v>25.94</v>
      </c>
      <c r="Q810" s="94">
        <v>33.32</v>
      </c>
      <c r="R810" s="97">
        <v>40.47</v>
      </c>
    </row>
    <row r="811" spans="1:18" x14ac:dyDescent="0.2">
      <c r="A811" s="94"/>
      <c r="B811" s="94" t="s">
        <v>234</v>
      </c>
      <c r="C811" s="94">
        <v>0.22</v>
      </c>
      <c r="D811" s="97">
        <v>0.65</v>
      </c>
      <c r="E811" s="97">
        <v>0.75</v>
      </c>
      <c r="F811" s="97">
        <v>0.7</v>
      </c>
      <c r="G811" s="94">
        <v>19</v>
      </c>
      <c r="H811" s="97">
        <v>21.91</v>
      </c>
      <c r="I811" s="97">
        <v>26</v>
      </c>
      <c r="J811" s="97">
        <v>30.62</v>
      </c>
      <c r="K811" s="94">
        <v>2.8</v>
      </c>
      <c r="L811" s="94">
        <v>3.88</v>
      </c>
      <c r="M811" s="94">
        <v>3.93</v>
      </c>
      <c r="N811" s="97">
        <v>4.5199999999999996</v>
      </c>
      <c r="O811" s="94">
        <v>22.23</v>
      </c>
      <c r="P811" s="94">
        <v>25.62</v>
      </c>
      <c r="Q811" s="94">
        <v>31.86</v>
      </c>
      <c r="R811" s="97">
        <v>41.87</v>
      </c>
    </row>
    <row r="812" spans="1:18" x14ac:dyDescent="0.2">
      <c r="A812" s="94"/>
      <c r="B812" s="94" t="s">
        <v>235</v>
      </c>
      <c r="C812" s="94">
        <v>0.16</v>
      </c>
      <c r="D812" s="97">
        <v>0.65</v>
      </c>
      <c r="E812" s="97">
        <v>0.97</v>
      </c>
      <c r="F812" s="97"/>
      <c r="G812" s="94">
        <v>18.84</v>
      </c>
      <c r="H812" s="97">
        <v>20.88</v>
      </c>
      <c r="I812" s="97">
        <v>29.23</v>
      </c>
      <c r="J812" s="97"/>
      <c r="K812" s="94">
        <v>2.1</v>
      </c>
      <c r="L812" s="94">
        <v>3.18</v>
      </c>
      <c r="M812" s="94">
        <v>4.25</v>
      </c>
      <c r="N812" s="97"/>
      <c r="O812" s="94">
        <v>19.809999999999999</v>
      </c>
      <c r="P812" s="94">
        <v>26.37</v>
      </c>
      <c r="Q812" s="94">
        <v>32.51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520</v>
      </c>
      <c r="C818" s="101">
        <v>2120181</v>
      </c>
      <c r="D818" s="101">
        <v>529458</v>
      </c>
      <c r="E818" s="101">
        <v>1552216</v>
      </c>
      <c r="F818" s="101">
        <v>450912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521</v>
      </c>
      <c r="C819" s="101">
        <v>2122724</v>
      </c>
      <c r="D819" s="101">
        <v>527300</v>
      </c>
      <c r="E819" s="101">
        <v>1553623</v>
      </c>
      <c r="F819" s="101">
        <v>455343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522</v>
      </c>
      <c r="C820" s="101">
        <v>2124211</v>
      </c>
      <c r="D820" s="101">
        <v>528869</v>
      </c>
      <c r="E820" s="101">
        <v>1563251</v>
      </c>
      <c r="F820" s="101">
        <v>435410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523</v>
      </c>
      <c r="C821" s="101">
        <v>2128773</v>
      </c>
      <c r="D821" s="101">
        <v>529607</v>
      </c>
      <c r="E821" s="101">
        <v>1565198</v>
      </c>
      <c r="F821" s="101">
        <v>442671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524</v>
      </c>
      <c r="C822" s="101">
        <v>2123827</v>
      </c>
      <c r="D822" s="101">
        <v>525179</v>
      </c>
      <c r="E822" s="101">
        <v>1563563</v>
      </c>
      <c r="F822" s="101">
        <v>446350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515</v>
      </c>
      <c r="C823" s="101">
        <v>2099168</v>
      </c>
      <c r="D823" s="101">
        <v>525263</v>
      </c>
      <c r="E823" s="101">
        <v>1541363</v>
      </c>
      <c r="F823" s="101">
        <v>456279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525</v>
      </c>
      <c r="C824" s="101">
        <v>2021274</v>
      </c>
      <c r="D824" s="101">
        <v>530888</v>
      </c>
      <c r="E824" s="101">
        <v>1464173</v>
      </c>
      <c r="F824" s="101">
        <v>461080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526</v>
      </c>
      <c r="C825" s="101">
        <v>2027504</v>
      </c>
      <c r="D825" s="101">
        <v>531546</v>
      </c>
      <c r="E825" s="101">
        <v>1467642</v>
      </c>
      <c r="F825" s="101">
        <v>470518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527</v>
      </c>
      <c r="C826" s="101">
        <v>2024711</v>
      </c>
      <c r="D826" s="101">
        <v>529200</v>
      </c>
      <c r="E826" s="101">
        <v>1462206</v>
      </c>
      <c r="F826" s="101">
        <v>471839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516</v>
      </c>
      <c r="C827" s="101">
        <v>2021042</v>
      </c>
      <c r="D827" s="101">
        <v>531392</v>
      </c>
      <c r="E827" s="101">
        <v>1457009</v>
      </c>
      <c r="F827" s="101">
        <v>470043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528</v>
      </c>
      <c r="C828" s="101">
        <v>2022331</v>
      </c>
      <c r="D828" s="101">
        <v>531286</v>
      </c>
      <c r="E828" s="101">
        <v>1458169</v>
      </c>
      <c r="F828" s="101">
        <v>473870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529</v>
      </c>
      <c r="C829" s="101">
        <v>2030167</v>
      </c>
      <c r="D829" s="101">
        <v>541674</v>
      </c>
      <c r="E829" s="101">
        <v>1462975</v>
      </c>
      <c r="F829" s="101">
        <v>476880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530</v>
      </c>
      <c r="C830" s="101">
        <v>2038428</v>
      </c>
      <c r="D830" s="101">
        <v>553212</v>
      </c>
      <c r="E830" s="101">
        <v>1464272</v>
      </c>
      <c r="F830" s="101">
        <v>486989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3824303</v>
      </c>
      <c r="D836" s="101">
        <v>1120363</v>
      </c>
      <c r="E836" s="101">
        <v>1839035</v>
      </c>
      <c r="F836" s="101">
        <v>609686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3840476</v>
      </c>
      <c r="D837" s="101">
        <v>1126161</v>
      </c>
      <c r="E837" s="101">
        <v>1840005</v>
      </c>
      <c r="F837" s="101">
        <v>618278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3841382</v>
      </c>
      <c r="D838" s="101">
        <v>1154315</v>
      </c>
      <c r="E838" s="101">
        <v>1849405</v>
      </c>
      <c r="F838" s="101">
        <v>582569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3892771</v>
      </c>
      <c r="D839" s="101">
        <v>1191267</v>
      </c>
      <c r="E839" s="101">
        <v>1851620</v>
      </c>
      <c r="F839" s="101">
        <v>593709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3911457</v>
      </c>
      <c r="D840" s="101">
        <v>1207057</v>
      </c>
      <c r="E840" s="101">
        <v>1849611</v>
      </c>
      <c r="F840" s="101">
        <v>599834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3945968</v>
      </c>
      <c r="D841" s="101">
        <v>1240459</v>
      </c>
      <c r="E841" s="101">
        <v>1827005</v>
      </c>
      <c r="F841" s="101">
        <v>628148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4020546</v>
      </c>
      <c r="D842" s="101">
        <v>1289549</v>
      </c>
      <c r="E842" s="101">
        <v>1842157</v>
      </c>
      <c r="F842" s="101">
        <v>639294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4079740</v>
      </c>
      <c r="D843" s="101">
        <v>1311498</v>
      </c>
      <c r="E843" s="101">
        <v>1855788</v>
      </c>
      <c r="F843" s="101">
        <v>661851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4083938</v>
      </c>
      <c r="D844" s="101">
        <v>1320577</v>
      </c>
      <c r="E844" s="101">
        <v>1845925</v>
      </c>
      <c r="F844" s="101">
        <v>666181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4100406</v>
      </c>
      <c r="D845" s="101">
        <v>1343950</v>
      </c>
      <c r="E845" s="101">
        <v>1843217</v>
      </c>
      <c r="F845" s="101">
        <v>659847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4045708</v>
      </c>
      <c r="D846" s="101">
        <v>1297958</v>
      </c>
      <c r="E846" s="101">
        <v>1845947</v>
      </c>
      <c r="F846" s="101">
        <v>652662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4102806</v>
      </c>
      <c r="D847" s="101">
        <v>1337585</v>
      </c>
      <c r="E847" s="101">
        <v>1859343</v>
      </c>
      <c r="F847" s="101">
        <v>659016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4130112</v>
      </c>
      <c r="D848" s="101">
        <v>1341787</v>
      </c>
      <c r="E848" s="101">
        <v>1867364</v>
      </c>
      <c r="F848" s="101">
        <v>675860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98008044306</v>
      </c>
      <c r="D854" s="102">
        <v>15855773379</v>
      </c>
      <c r="E854" s="102">
        <v>3197944174</v>
      </c>
      <c r="F854" s="102">
        <v>5301589270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101553303251</v>
      </c>
      <c r="D855" s="102">
        <v>15899076167</v>
      </c>
      <c r="E855" s="102">
        <v>3292578960</v>
      </c>
      <c r="F855" s="102">
        <v>5782404578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100337596559</v>
      </c>
      <c r="D856" s="102">
        <v>16109167441</v>
      </c>
      <c r="E856" s="102">
        <v>3084750601</v>
      </c>
      <c r="F856" s="102">
        <v>5238361364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102544453069</v>
      </c>
      <c r="D857" s="102">
        <v>16112557645</v>
      </c>
      <c r="E857" s="102">
        <v>3362585117</v>
      </c>
      <c r="F857" s="102">
        <v>5062331023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102238669676</v>
      </c>
      <c r="D858" s="102">
        <v>16027040950</v>
      </c>
      <c r="E858" s="102">
        <v>3298935103</v>
      </c>
      <c r="F858" s="102">
        <v>5074153855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102555288620</v>
      </c>
      <c r="D859" s="102">
        <v>16299796798</v>
      </c>
      <c r="E859" s="102">
        <v>3232578629</v>
      </c>
      <c r="F859" s="102">
        <v>5247387164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102486328785</v>
      </c>
      <c r="D860" s="102">
        <v>16543165239</v>
      </c>
      <c r="E860" s="102">
        <v>3182177423</v>
      </c>
      <c r="F860" s="102">
        <v>5057468754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103367742443</v>
      </c>
      <c r="D861" s="102">
        <v>16976500150</v>
      </c>
      <c r="E861" s="102">
        <v>3194116313</v>
      </c>
      <c r="F861" s="102">
        <v>5401835993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102946455644</v>
      </c>
      <c r="D862" s="102">
        <v>16970738698</v>
      </c>
      <c r="E862" s="102">
        <v>3072715854</v>
      </c>
      <c r="F862" s="102">
        <v>5421503501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102990474056</v>
      </c>
      <c r="D863" s="102">
        <v>17009252969</v>
      </c>
      <c r="E863" s="102">
        <v>3072481109</v>
      </c>
      <c r="F863" s="102">
        <v>5014757924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103029578128</v>
      </c>
      <c r="D864" s="102">
        <v>16991564237</v>
      </c>
      <c r="E864" s="102">
        <v>3129917668</v>
      </c>
      <c r="F864" s="102">
        <v>5076288183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104078533762</v>
      </c>
      <c r="D865" s="102">
        <v>17084555909</v>
      </c>
      <c r="E865" s="102">
        <v>4154945310</v>
      </c>
      <c r="F865" s="102">
        <v>5107479367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105533407555</v>
      </c>
      <c r="D866" s="102">
        <v>18118292192</v>
      </c>
      <c r="E866" s="102">
        <v>4633942916</v>
      </c>
      <c r="F866" s="102">
        <v>5230388085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25628</v>
      </c>
      <c r="D872" s="102">
        <v>14152</v>
      </c>
      <c r="E872" s="102">
        <v>1739</v>
      </c>
      <c r="F872" s="102">
        <v>8696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26443</v>
      </c>
      <c r="D873" s="102">
        <v>14118</v>
      </c>
      <c r="E873" s="102">
        <v>1789</v>
      </c>
      <c r="F873" s="102">
        <v>9352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26120</v>
      </c>
      <c r="D874" s="102">
        <v>13956</v>
      </c>
      <c r="E874" s="102">
        <v>1668</v>
      </c>
      <c r="F874" s="102">
        <v>8992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26342</v>
      </c>
      <c r="D875" s="102">
        <v>13526</v>
      </c>
      <c r="E875" s="102">
        <v>1816</v>
      </c>
      <c r="F875" s="102">
        <v>8527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26138</v>
      </c>
      <c r="D876" s="102">
        <v>13278</v>
      </c>
      <c r="E876" s="102">
        <v>1784</v>
      </c>
      <c r="F876" s="102">
        <v>8459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25990</v>
      </c>
      <c r="D877" s="102">
        <v>13140</v>
      </c>
      <c r="E877" s="102">
        <v>1769</v>
      </c>
      <c r="F877" s="102">
        <v>8354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25491</v>
      </c>
      <c r="D878" s="102">
        <v>12829</v>
      </c>
      <c r="E878" s="102">
        <v>1727</v>
      </c>
      <c r="F878" s="102">
        <v>7911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25337</v>
      </c>
      <c r="D879" s="102">
        <v>12944</v>
      </c>
      <c r="E879" s="102">
        <v>1721</v>
      </c>
      <c r="F879" s="102">
        <v>8162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25208</v>
      </c>
      <c r="D880" s="102">
        <v>12851</v>
      </c>
      <c r="E880" s="102">
        <v>1665</v>
      </c>
      <c r="F880" s="102">
        <v>8138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25117</v>
      </c>
      <c r="D881" s="102">
        <v>12656</v>
      </c>
      <c r="E881" s="102">
        <v>1667</v>
      </c>
      <c r="F881" s="102">
        <v>7600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25466</v>
      </c>
      <c r="D882" s="102">
        <v>13091</v>
      </c>
      <c r="E882" s="102">
        <v>1696</v>
      </c>
      <c r="F882" s="102">
        <v>7778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25368</v>
      </c>
      <c r="D883" s="102">
        <v>12773</v>
      </c>
      <c r="E883" s="102">
        <v>2235</v>
      </c>
      <c r="F883" s="102">
        <v>7750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25552</v>
      </c>
      <c r="D884" s="102">
        <v>13503</v>
      </c>
      <c r="E884" s="102">
        <v>2482</v>
      </c>
      <c r="F884" s="102">
        <v>7739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7.7999999999999996E-3</v>
      </c>
      <c r="D890" s="103">
        <v>3.0000000000000001E-3</v>
      </c>
      <c r="E890" s="103">
        <v>4.7999999999999996E-3</v>
      </c>
      <c r="F890" s="103">
        <v>1.1999999999999999E-3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8.0000000000000002E-3</v>
      </c>
      <c r="D891" s="103">
        <v>3.0000000000000001E-3</v>
      </c>
      <c r="E891" s="103">
        <v>5.4000000000000003E-3</v>
      </c>
      <c r="F891" s="103">
        <v>1.1999999999999999E-3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1.0200000000000001E-2</v>
      </c>
      <c r="D892" s="103">
        <v>2.8E-3</v>
      </c>
      <c r="E892" s="103">
        <v>7.7999999999999996E-3</v>
      </c>
      <c r="F892" s="103">
        <v>1.1000000000000001E-3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9.7999999999999997E-3</v>
      </c>
      <c r="D893" s="103">
        <v>3.0999999999999999E-3</v>
      </c>
      <c r="E893" s="103">
        <v>7.1000000000000004E-3</v>
      </c>
      <c r="F893" s="103">
        <v>1.1000000000000001E-3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1.03E-2</v>
      </c>
      <c r="D894" s="103">
        <v>3.0999999999999999E-3</v>
      </c>
      <c r="E894" s="103">
        <v>7.4999999999999997E-3</v>
      </c>
      <c r="F894" s="103">
        <v>1.1999999999999999E-3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1.03E-2</v>
      </c>
      <c r="D895" s="103">
        <v>3.2000000000000002E-3</v>
      </c>
      <c r="E895" s="103">
        <v>7.4999999999999997E-3</v>
      </c>
      <c r="F895" s="103">
        <v>1.4E-3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1.01E-2</v>
      </c>
      <c r="D896" s="103">
        <v>3.2000000000000002E-3</v>
      </c>
      <c r="E896" s="103">
        <v>7.1999999999999998E-3</v>
      </c>
      <c r="F896" s="103">
        <v>1.2999999999999999E-3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9.9000000000000008E-3</v>
      </c>
      <c r="D897" s="103">
        <v>3.3999999999999998E-3</v>
      </c>
      <c r="E897" s="103">
        <v>7.0000000000000001E-3</v>
      </c>
      <c r="F897" s="103">
        <v>1.4E-3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1.01E-2</v>
      </c>
      <c r="D898" s="103">
        <v>3.3E-3</v>
      </c>
      <c r="E898" s="103">
        <v>7.1000000000000004E-3</v>
      </c>
      <c r="F898" s="103">
        <v>1.5E-3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1.0200000000000001E-2</v>
      </c>
      <c r="D899" s="103">
        <v>3.3E-3</v>
      </c>
      <c r="E899" s="103">
        <v>7.1000000000000004E-3</v>
      </c>
      <c r="F899" s="103">
        <v>1.6000000000000001E-3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1.0699999999999999E-2</v>
      </c>
      <c r="D900" s="103">
        <v>3.3E-3</v>
      </c>
      <c r="E900" s="103">
        <v>7.9000000000000008E-3</v>
      </c>
      <c r="F900" s="103">
        <v>1.6999999999999999E-3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1.14E-2</v>
      </c>
      <c r="D901" s="103">
        <v>3.7000000000000002E-3</v>
      </c>
      <c r="E901" s="103">
        <v>8.6999999999999994E-3</v>
      </c>
      <c r="F901" s="103">
        <v>1.6999999999999999E-3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1.0800000000000001E-2</v>
      </c>
      <c r="D902" s="103">
        <v>3.5000000000000001E-3</v>
      </c>
      <c r="E902" s="103">
        <v>7.7000000000000002E-3</v>
      </c>
      <c r="F902" s="103">
        <v>1.6999999999999999E-3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5.3E-3</v>
      </c>
      <c r="D908" s="103">
        <v>2.5999999999999999E-3</v>
      </c>
      <c r="E908" s="103">
        <v>3.5000000000000001E-3</v>
      </c>
      <c r="F908" s="103">
        <v>1.4E-3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5.3E-3</v>
      </c>
      <c r="D909" s="103">
        <v>2.5999999999999999E-3</v>
      </c>
      <c r="E909" s="103">
        <v>2.8E-3</v>
      </c>
      <c r="F909" s="103">
        <v>1.4E-3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4.7999999999999996E-3</v>
      </c>
      <c r="D910" s="103">
        <v>2.7000000000000001E-3</v>
      </c>
      <c r="E910" s="103">
        <v>1.9E-3</v>
      </c>
      <c r="F910" s="103">
        <v>1.4E-3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4.7000000000000002E-3</v>
      </c>
      <c r="D911" s="103">
        <v>2.7000000000000001E-3</v>
      </c>
      <c r="E911" s="103">
        <v>1.9E-3</v>
      </c>
      <c r="F911" s="103">
        <v>1.1999999999999999E-3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4.7999999999999996E-3</v>
      </c>
      <c r="D912" s="103">
        <v>2.8E-3</v>
      </c>
      <c r="E912" s="103">
        <v>1.9E-3</v>
      </c>
      <c r="F912" s="103">
        <v>1.1999999999999999E-3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5.0000000000000001E-3</v>
      </c>
      <c r="D913" s="103">
        <v>2.8999999999999998E-3</v>
      </c>
      <c r="E913" s="103">
        <v>1.9E-3</v>
      </c>
      <c r="F913" s="103">
        <v>1.4E-3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5.3E-3</v>
      </c>
      <c r="D914" s="103">
        <v>3.0999999999999999E-3</v>
      </c>
      <c r="E914" s="103">
        <v>1.9E-3</v>
      </c>
      <c r="F914" s="103">
        <v>1.5E-3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5.4000000000000003E-3</v>
      </c>
      <c r="D915" s="103">
        <v>3.0999999999999999E-3</v>
      </c>
      <c r="E915" s="103">
        <v>2.0999999999999999E-3</v>
      </c>
      <c r="F915" s="103">
        <v>1.6000000000000001E-3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5.4999999999999997E-3</v>
      </c>
      <c r="D916" s="103">
        <v>3.3E-3</v>
      </c>
      <c r="E916" s="103">
        <v>1.9E-3</v>
      </c>
      <c r="F916" s="103">
        <v>1.6999999999999999E-3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5.4000000000000003E-3</v>
      </c>
      <c r="D917" s="103">
        <v>3.2000000000000002E-3</v>
      </c>
      <c r="E917" s="103">
        <v>2E-3</v>
      </c>
      <c r="F917" s="103">
        <v>1.6000000000000001E-3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5.7999999999999996E-3</v>
      </c>
      <c r="D918" s="103">
        <v>3.3E-3</v>
      </c>
      <c r="E918" s="103">
        <v>2.0999999999999999E-3</v>
      </c>
      <c r="F918" s="103">
        <v>2E-3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6.0000000000000001E-3</v>
      </c>
      <c r="D919" s="103">
        <v>3.5000000000000001E-3</v>
      </c>
      <c r="E919" s="103">
        <v>2.2000000000000001E-3</v>
      </c>
      <c r="F919" s="103">
        <v>2.0999999999999999E-3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8.0000000000000002E-3</v>
      </c>
      <c r="D920" s="103">
        <v>5.3E-3</v>
      </c>
      <c r="E920" s="103">
        <v>4.4000000000000003E-3</v>
      </c>
      <c r="F920" s="103">
        <v>2.0999999999999999E-3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4.4999999999999997E-3</v>
      </c>
      <c r="D926" s="103">
        <v>2.3999999999999998E-3</v>
      </c>
      <c r="E926" s="103">
        <v>2.0999999999999999E-3</v>
      </c>
      <c r="F926" s="103">
        <v>1.5E-3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4.8999999999999998E-3</v>
      </c>
      <c r="D927" s="103">
        <v>2.5999999999999999E-3</v>
      </c>
      <c r="E927" s="103">
        <v>3.3999999999999998E-3</v>
      </c>
      <c r="F927" s="103">
        <v>1.4E-3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5.7999999999999996E-3</v>
      </c>
      <c r="D928" s="103">
        <v>2.5999999999999999E-3</v>
      </c>
      <c r="E928" s="103">
        <v>3.5000000000000001E-3</v>
      </c>
      <c r="F928" s="103">
        <v>1.4E-3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5.7000000000000002E-3</v>
      </c>
      <c r="D929" s="103">
        <v>2.7000000000000001E-3</v>
      </c>
      <c r="E929" s="103">
        <v>3.2000000000000002E-3</v>
      </c>
      <c r="F929" s="103">
        <v>1.4E-3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5.4999999999999997E-3</v>
      </c>
      <c r="D930" s="103">
        <v>2.5000000000000001E-3</v>
      </c>
      <c r="E930" s="103">
        <v>3.2000000000000002E-3</v>
      </c>
      <c r="F930" s="103">
        <v>1.2999999999999999E-3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5.1999999999999998E-3</v>
      </c>
      <c r="D931" s="103">
        <v>2.3999999999999998E-3</v>
      </c>
      <c r="E931" s="103">
        <v>3.0999999999999999E-3</v>
      </c>
      <c r="F931" s="103">
        <v>1.2999999999999999E-3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5.5999999999999999E-3</v>
      </c>
      <c r="D932" s="103">
        <v>2.5000000000000001E-3</v>
      </c>
      <c r="E932" s="103">
        <v>3.3E-3</v>
      </c>
      <c r="F932" s="103">
        <v>1.4E-3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5.7000000000000002E-3</v>
      </c>
      <c r="D933" s="103">
        <v>2.7000000000000001E-3</v>
      </c>
      <c r="E933" s="103">
        <v>3.0999999999999999E-3</v>
      </c>
      <c r="F933" s="103">
        <v>1.6999999999999999E-3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5.7000000000000002E-3</v>
      </c>
      <c r="D934" s="103">
        <v>2.8E-3</v>
      </c>
      <c r="E934" s="103">
        <v>3.0999999999999999E-3</v>
      </c>
      <c r="F934" s="103">
        <v>1.5E-3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5.8999999999999999E-3</v>
      </c>
      <c r="D935" s="103">
        <v>2.7000000000000001E-3</v>
      </c>
      <c r="E935" s="103">
        <v>3.2000000000000002E-3</v>
      </c>
      <c r="F935" s="103">
        <v>1.6000000000000001E-3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6.1000000000000004E-3</v>
      </c>
      <c r="D936" s="103">
        <v>2.7000000000000001E-3</v>
      </c>
      <c r="E936" s="103">
        <v>3.5000000000000001E-3</v>
      </c>
      <c r="F936" s="103">
        <v>1.8E-3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6.3E-3</v>
      </c>
      <c r="D937" s="103">
        <v>3.0000000000000001E-3</v>
      </c>
      <c r="E937" s="103">
        <v>3.5000000000000001E-3</v>
      </c>
      <c r="F937" s="103">
        <v>1.9E-3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6.1999999999999998E-3</v>
      </c>
      <c r="D938" s="103">
        <v>2.8999999999999998E-3</v>
      </c>
      <c r="E938" s="103">
        <v>3.3E-3</v>
      </c>
      <c r="F938" s="103">
        <v>2E-3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2.5000000000000001E-3</v>
      </c>
      <c r="D944" s="103">
        <v>1.8E-3</v>
      </c>
      <c r="E944" s="103">
        <v>5.9999999999999995E-4</v>
      </c>
      <c r="F944" s="103">
        <v>8.9999999999999998E-4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2.5000000000000001E-3</v>
      </c>
      <c r="D945" s="103">
        <v>1.9E-3</v>
      </c>
      <c r="E945" s="103">
        <v>5.9999999999999995E-4</v>
      </c>
      <c r="F945" s="103">
        <v>8.9999999999999998E-4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2.8E-3</v>
      </c>
      <c r="D946" s="103">
        <v>2.0999999999999999E-3</v>
      </c>
      <c r="E946" s="103">
        <v>1.9E-3</v>
      </c>
      <c r="F946" s="103">
        <v>8.9999999999999998E-4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2.5999999999999999E-3</v>
      </c>
      <c r="D947" s="103">
        <v>2E-3</v>
      </c>
      <c r="E947" s="103">
        <v>5.0000000000000001E-4</v>
      </c>
      <c r="F947" s="103">
        <v>1E-3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2.5999999999999999E-3</v>
      </c>
      <c r="D948" s="103">
        <v>2E-3</v>
      </c>
      <c r="E948" s="103">
        <v>4.0000000000000002E-4</v>
      </c>
      <c r="F948" s="103">
        <v>1E-3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2.5000000000000001E-3</v>
      </c>
      <c r="D949" s="103">
        <v>2E-3</v>
      </c>
      <c r="E949" s="103">
        <v>4.0000000000000002E-4</v>
      </c>
      <c r="F949" s="103">
        <v>8.9999999999999998E-4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2.3999999999999998E-3</v>
      </c>
      <c r="D950" s="103">
        <v>2E-3</v>
      </c>
      <c r="E950" s="103">
        <v>4.0000000000000002E-4</v>
      </c>
      <c r="F950" s="103">
        <v>8.9999999999999998E-4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2.7000000000000001E-3</v>
      </c>
      <c r="D951" s="103">
        <v>2.0999999999999999E-3</v>
      </c>
      <c r="E951" s="103">
        <v>4.0000000000000002E-4</v>
      </c>
      <c r="F951" s="103">
        <v>1.1000000000000001E-3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3.0000000000000001E-3</v>
      </c>
      <c r="D952" s="103">
        <v>2.3E-3</v>
      </c>
      <c r="E952" s="103">
        <v>4.0000000000000002E-4</v>
      </c>
      <c r="F952" s="103">
        <v>1.2999999999999999E-3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2.8999999999999998E-3</v>
      </c>
      <c r="D953" s="103">
        <v>2.3E-3</v>
      </c>
      <c r="E953" s="103">
        <v>4.0000000000000002E-4</v>
      </c>
      <c r="F953" s="103">
        <v>1.1999999999999999E-3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3.0999999999999999E-3</v>
      </c>
      <c r="D954" s="103">
        <v>2.3999999999999998E-3</v>
      </c>
      <c r="E954" s="103">
        <v>4.0000000000000002E-4</v>
      </c>
      <c r="F954" s="103">
        <v>1.2999999999999999E-3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3.0000000000000001E-3</v>
      </c>
      <c r="D955" s="103">
        <v>2.3999999999999998E-3</v>
      </c>
      <c r="E955" s="103">
        <v>4.0000000000000002E-4</v>
      </c>
      <c r="F955" s="103">
        <v>1.4E-3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3.0999999999999999E-3</v>
      </c>
      <c r="D956" s="103">
        <v>2.3999999999999998E-3</v>
      </c>
      <c r="E956" s="103">
        <v>5.0000000000000001E-4</v>
      </c>
      <c r="F956" s="103">
        <v>1.5E-3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0.1938</v>
      </c>
      <c r="D962" s="103">
        <v>0.11269999999999999</v>
      </c>
      <c r="E962" s="103">
        <v>6.0900000000000003E-2</v>
      </c>
      <c r="F962" s="103">
        <v>7.2999999999999995E-2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0.1956</v>
      </c>
      <c r="D963" s="103">
        <v>0.1061</v>
      </c>
      <c r="E963" s="103">
        <v>6.9500000000000006E-2</v>
      </c>
      <c r="F963" s="103">
        <v>7.0800000000000002E-2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0.18920000000000001</v>
      </c>
      <c r="D964" s="103">
        <v>0.1056</v>
      </c>
      <c r="E964" s="103">
        <v>6.3399999999999998E-2</v>
      </c>
      <c r="F964" s="103">
        <v>6.7599999999999993E-2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0.19109999999999999</v>
      </c>
      <c r="D965" s="103">
        <v>0.10390000000000001</v>
      </c>
      <c r="E965" s="103">
        <v>6.9099999999999995E-2</v>
      </c>
      <c r="F965" s="103">
        <v>6.59E-2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0.18509999999999999</v>
      </c>
      <c r="D966" s="103">
        <v>0.1041</v>
      </c>
      <c r="E966" s="103">
        <v>6.25E-2</v>
      </c>
      <c r="F966" s="103">
        <v>6.5299999999999997E-2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0.18890000000000001</v>
      </c>
      <c r="D967" s="103">
        <v>0.1048</v>
      </c>
      <c r="E967" s="103">
        <v>6.6699999999999995E-2</v>
      </c>
      <c r="F967" s="103">
        <v>6.54E-2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0.18310000000000001</v>
      </c>
      <c r="D968" s="103">
        <v>0.1047</v>
      </c>
      <c r="E968" s="103">
        <v>6.08E-2</v>
      </c>
      <c r="F968" s="103">
        <v>6.4699999999999994E-2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0.18679999999999999</v>
      </c>
      <c r="D969" s="103">
        <v>0.1056</v>
      </c>
      <c r="E969" s="103">
        <v>6.3899999999999998E-2</v>
      </c>
      <c r="F969" s="103">
        <v>6.4899999999999999E-2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0.18099999999999999</v>
      </c>
      <c r="D970" s="103">
        <v>0.1051</v>
      </c>
      <c r="E970" s="103">
        <v>5.74E-2</v>
      </c>
      <c r="F970" s="103">
        <v>6.3500000000000001E-2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0.17810000000000001</v>
      </c>
      <c r="D971" s="103">
        <v>0.10580000000000001</v>
      </c>
      <c r="E971" s="103">
        <v>5.2400000000000002E-2</v>
      </c>
      <c r="F971" s="103">
        <v>6.3299999999999995E-2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0.18079999999999999</v>
      </c>
      <c r="D972" s="103">
        <v>0.1065</v>
      </c>
      <c r="E972" s="103">
        <v>5.57E-2</v>
      </c>
      <c r="F972" s="103">
        <v>6.2899999999999998E-2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0.18279999999999999</v>
      </c>
      <c r="D973" s="103">
        <v>0.1069</v>
      </c>
      <c r="E973" s="103">
        <v>5.8200000000000002E-2</v>
      </c>
      <c r="F973" s="103">
        <v>6.2199999999999998E-2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0.18229999999999999</v>
      </c>
      <c r="D974" s="103">
        <v>0.1106</v>
      </c>
      <c r="E974" s="103">
        <v>5.3800000000000001E-2</v>
      </c>
      <c r="F974" s="103">
        <v>6.4100000000000004E-2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0.78610000000000013</v>
      </c>
      <c r="D980" s="103">
        <f t="shared" si="34"/>
        <v>0.87749999999999995</v>
      </c>
      <c r="E980" s="103">
        <f t="shared" si="34"/>
        <v>0.92810000000000004</v>
      </c>
      <c r="F980" s="103">
        <f t="shared" si="34"/>
        <v>0.92200000000000015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0.78370000000000006</v>
      </c>
      <c r="D981" s="103">
        <f t="shared" si="34"/>
        <v>0.88379999999999992</v>
      </c>
      <c r="E981" s="103">
        <f t="shared" si="34"/>
        <v>0.91830000000000001</v>
      </c>
      <c r="F981" s="103">
        <f t="shared" si="34"/>
        <v>0.92430000000000012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0.7871999999999999</v>
      </c>
      <c r="D982" s="103">
        <f t="shared" si="34"/>
        <v>0.88419999999999987</v>
      </c>
      <c r="E982" s="103">
        <f t="shared" si="34"/>
        <v>0.92149999999999999</v>
      </c>
      <c r="F982" s="103">
        <f t="shared" si="34"/>
        <v>0.92760000000000009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0.7860999999999998</v>
      </c>
      <c r="D983" s="103">
        <f t="shared" si="34"/>
        <v>0.88559999999999994</v>
      </c>
      <c r="E983" s="103">
        <f t="shared" si="34"/>
        <v>0.91820000000000013</v>
      </c>
      <c r="F983" s="103">
        <f t="shared" si="34"/>
        <v>0.92940000000000011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0.79170000000000007</v>
      </c>
      <c r="D984" s="103">
        <f t="shared" si="34"/>
        <v>0.88550000000000006</v>
      </c>
      <c r="E984" s="103">
        <f t="shared" si="34"/>
        <v>0.9245000000000001</v>
      </c>
      <c r="F984" s="103">
        <f t="shared" si="34"/>
        <v>0.93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0.78810000000000002</v>
      </c>
      <c r="D985" s="103">
        <f t="shared" si="34"/>
        <v>0.88470000000000004</v>
      </c>
      <c r="E985" s="103">
        <f t="shared" si="34"/>
        <v>0.92040000000000011</v>
      </c>
      <c r="F985" s="103">
        <f t="shared" si="34"/>
        <v>0.92960000000000009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0.79349999999999998</v>
      </c>
      <c r="D986" s="103">
        <f t="shared" si="34"/>
        <v>0.88450000000000006</v>
      </c>
      <c r="E986" s="103">
        <f t="shared" si="34"/>
        <v>0.92640000000000011</v>
      </c>
      <c r="F986" s="103">
        <f t="shared" si="34"/>
        <v>0.93020000000000014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0.78949999999999998</v>
      </c>
      <c r="D987" s="103">
        <f t="shared" si="34"/>
        <v>0.8831</v>
      </c>
      <c r="E987" s="103">
        <f t="shared" si="34"/>
        <v>0.9235000000000001</v>
      </c>
      <c r="F987" s="103">
        <f t="shared" si="34"/>
        <v>0.92930000000000001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0.79469999999999996</v>
      </c>
      <c r="D988" s="103">
        <f t="shared" si="34"/>
        <v>0.8832000000000001</v>
      </c>
      <c r="E988" s="103">
        <f t="shared" si="34"/>
        <v>0.93010000000000004</v>
      </c>
      <c r="F988" s="103">
        <f t="shared" si="34"/>
        <v>0.9305000000000001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0.79749999999999999</v>
      </c>
      <c r="D989" s="103">
        <f t="shared" si="34"/>
        <v>0.88270000000000004</v>
      </c>
      <c r="E989" s="103">
        <f t="shared" si="34"/>
        <v>0.93490000000000006</v>
      </c>
      <c r="F989" s="103">
        <f t="shared" si="34"/>
        <v>0.93069999999999986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0.79349999999999998</v>
      </c>
      <c r="D990" s="103">
        <f t="shared" si="34"/>
        <v>0.88180000000000003</v>
      </c>
      <c r="E990" s="103">
        <f t="shared" si="34"/>
        <v>0.93040000000000012</v>
      </c>
      <c r="F990" s="103">
        <f t="shared" si="34"/>
        <v>0.93030000000000002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0.79050000000000009</v>
      </c>
      <c r="D991" s="103">
        <f t="shared" si="34"/>
        <v>0.88050000000000006</v>
      </c>
      <c r="E991" s="103">
        <f t="shared" si="34"/>
        <v>0.92700000000000005</v>
      </c>
      <c r="F991" s="103">
        <f t="shared" si="34"/>
        <v>0.93069999999999997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0.78959999999999997</v>
      </c>
      <c r="D992" s="103">
        <f t="shared" si="34"/>
        <v>0.87530000000000008</v>
      </c>
      <c r="E992" s="103">
        <f t="shared" si="34"/>
        <v>0.93030000000000013</v>
      </c>
      <c r="F992" s="103">
        <f t="shared" si="34"/>
        <v>0.92859999999999998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2022-12-22T19:51:59Z</dcterms:modified>
</cp:coreProperties>
</file>