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 s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7" i="1" s="1"/>
  <c r="C146" i="1"/>
  <c r="C145" i="1"/>
  <c r="C144" i="1"/>
  <c r="C143" i="1"/>
  <c r="C142" i="1"/>
  <c r="C141" i="1"/>
  <c r="I107" i="1"/>
  <c r="B58" i="1"/>
  <c r="D429" i="1"/>
  <c r="C115" i="1"/>
  <c r="D57" i="1"/>
  <c r="C57" i="1" s="1"/>
  <c r="D56" i="1"/>
  <c r="C56" i="1" s="1"/>
  <c r="D55" i="1"/>
  <c r="C55" i="1" s="1"/>
  <c r="D54" i="1"/>
  <c r="C54" i="1" s="1"/>
  <c r="B18" i="1"/>
  <c r="I95" i="1"/>
  <c r="I104" i="1"/>
  <c r="I97" i="1"/>
  <c r="I109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C135" i="1" s="1"/>
  <c r="D118" i="1"/>
  <c r="D115" i="1"/>
  <c r="D114" i="1"/>
  <c r="B75" i="1"/>
  <c r="B74" i="1"/>
  <c r="B73" i="1"/>
  <c r="B72" i="1"/>
  <c r="B71" i="1"/>
  <c r="B70" i="1"/>
  <c r="B69" i="1"/>
  <c r="B68" i="1"/>
  <c r="I148" i="1"/>
  <c r="B772" i="1"/>
  <c r="C112" i="1"/>
  <c r="B778" i="1"/>
  <c r="H32" i="1"/>
  <c r="D439" i="1"/>
  <c r="D430" i="1"/>
  <c r="D436" i="1"/>
  <c r="I142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401" i="1"/>
  <c r="I390" i="1"/>
  <c r="I391" i="1"/>
  <c r="I400" i="1"/>
  <c r="I393" i="1"/>
  <c r="I402" i="1"/>
  <c r="G393" i="1"/>
  <c r="G400" i="1"/>
  <c r="G401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401" i="1"/>
  <c r="E391" i="1"/>
  <c r="E395" i="1"/>
  <c r="E402" i="1"/>
  <c r="E392" i="1"/>
  <c r="E396" i="1"/>
  <c r="E389" i="1"/>
  <c r="E393" i="1"/>
  <c r="E397" i="1"/>
  <c r="E390" i="1"/>
  <c r="E394" i="1"/>
  <c r="H30" i="1"/>
  <c r="H33" i="1"/>
  <c r="B779" i="1"/>
  <c r="C401" i="1"/>
  <c r="I398" i="1"/>
  <c r="I395" i="1"/>
  <c r="I394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I399" i="1"/>
  <c r="I396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C137" i="1"/>
  <c r="D405" i="1"/>
  <c r="I403" i="1" l="1"/>
  <c r="G403" i="1"/>
  <c r="E403" i="1"/>
  <c r="C403" i="1"/>
  <c r="I136" i="1"/>
  <c r="I135" i="1" s="1"/>
  <c r="H20" i="1"/>
  <c r="H17" i="1"/>
  <c r="H18" i="1"/>
  <c r="H19" i="1"/>
  <c r="H16" i="1"/>
  <c r="H22" i="1"/>
  <c r="H21" i="1"/>
  <c r="C114" i="1"/>
  <c r="C117" i="1"/>
  <c r="C118" i="1"/>
  <c r="C116" i="1"/>
  <c r="C113" i="1"/>
  <c r="I101" i="1"/>
  <c r="C102" i="1"/>
  <c r="I98" i="1"/>
  <c r="I100" i="1"/>
  <c r="I103" i="1"/>
  <c r="C100" i="1"/>
  <c r="I96" i="1"/>
  <c r="I105" i="1"/>
  <c r="I108" i="1"/>
  <c r="I99" i="1"/>
</calcChain>
</file>

<file path=xl/sharedStrings.xml><?xml version="1.0" encoding="utf-8"?>
<sst xmlns="http://schemas.openxmlformats.org/spreadsheetml/2006/main" count="692" uniqueCount="532">
  <si>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</si>
  <si>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</si>
  <si>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</si>
  <si>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</si>
  <si>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</si>
  <si>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</si>
  <si>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</si>
  <si>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</si>
  <si>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</si>
  <si>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</si>
  <si>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</si>
  <si>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</si>
  <si>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</si>
  <si>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</si>
  <si>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</si>
  <si>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</si>
  <si>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</si>
  <si>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</si>
  <si>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</si>
  <si>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</si>
  <si>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</si>
  <si>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</si>
  <si>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</si>
  <si>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</si>
  <si>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</si>
  <si>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</si>
  <si>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</si>
  <si>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</si>
  <si>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</si>
  <si>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</si>
  <si>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</si>
  <si>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</si>
  <si>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</si>
  <si>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</si>
  <si>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</si>
  <si>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</si>
  <si>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</si>
  <si>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</si>
  <si>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</si>
  <si>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</si>
  <si>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</si>
  <si>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</si>
  <si>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</si>
  <si>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</si>
  <si>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</si>
  <si>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</si>
  <si>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</si>
  <si>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</si>
  <si>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</si>
  <si>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</si>
  <si>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</si>
  <si>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</si>
  <si>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</si>
  <si>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</si>
  <si>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</si>
  <si>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</si>
  <si>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</si>
  <si>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</si>
  <si>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</si>
  <si>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</si>
  <si>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</si>
  <si>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</si>
  <si>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</si>
  <si>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</si>
  <si>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</si>
  <si>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</si>
  <si>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</si>
  <si>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</si>
  <si>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</si>
  <si>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</si>
  <si>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</si>
  <si>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</si>
  <si>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</si>
  <si>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</si>
  <si>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</si>
  <si>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</si>
  <si>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</si>
  <si>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</si>
  <si>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</si>
  <si>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</si>
  <si>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</si>
  <si>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</si>
  <si>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</si>
  <si>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</si>
  <si>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</si>
  <si>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</si>
  <si>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</si>
  <si>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</si>
  <si>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</si>
  <si>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</si>
  <si>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</si>
  <si>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</si>
  <si>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</si>
  <si>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</si>
  <si>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</si>
  <si>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</si>
  <si>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</si>
  <si>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</si>
  <si>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</si>
  <si>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</si>
  <si>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</si>
  <si>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</si>
  <si>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</si>
  <si>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</si>
  <si>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</si>
  <si>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</si>
  <si>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</si>
  <si>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</si>
  <si>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</si>
  <si>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</si>
  <si>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</si>
  <si>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</si>
  <si>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</si>
  <si>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</si>
  <si>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</si>
  <si>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</si>
  <si>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</si>
  <si>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</si>
  <si>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</si>
  <si>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</si>
  <si>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</si>
  <si>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</si>
  <si>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</si>
  <si>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</si>
  <si>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</si>
  <si>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</si>
  <si>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</si>
  <si>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</si>
  <si>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</si>
  <si>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</si>
  <si>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</si>
  <si>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</si>
  <si>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</si>
  <si>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</si>
  <si>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</si>
  <si>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</si>
  <si>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</si>
  <si>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</si>
  <si>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</si>
  <si>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</si>
  <si>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</si>
  <si>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</si>
  <si>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</si>
  <si>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</si>
  <si>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</si>
  <si>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</si>
  <si>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</si>
  <si>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</si>
  <si>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</si>
  <si>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</si>
  <si>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</si>
  <si>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</si>
  <si>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</si>
  <si>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</si>
  <si>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</si>
  <si>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</si>
  <si>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</si>
  <si>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</si>
  <si>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</si>
  <si>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</si>
  <si>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</si>
  <si>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</si>
  <si>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</si>
  <si>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</si>
  <si>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</si>
  <si>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</si>
  <si>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</si>
  <si>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</si>
  <si>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</si>
  <si>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</si>
  <si>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</si>
  <si>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</si>
  <si>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</si>
  <si>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</si>
  <si>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</si>
  <si>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</si>
  <si>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</si>
  <si>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</si>
  <si>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</si>
  <si>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</si>
  <si>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</si>
  <si>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</si>
  <si>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</si>
  <si>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</si>
  <si>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</si>
  <si>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</si>
  <si>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</si>
  <si>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</si>
  <si>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</si>
  <si>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</si>
  <si>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</si>
  <si>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</si>
  <si>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</si>
  <si>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</si>
  <si>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</si>
  <si>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</si>
  <si>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</si>
  <si>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</si>
  <si>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</si>
  <si>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</si>
  <si>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</si>
  <si>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</si>
  <si>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</si>
  <si>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</si>
  <si>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</si>
  <si>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</si>
  <si>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</si>
  <si>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</si>
  <si>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</si>
  <si>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</si>
  <si>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</si>
  <si>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</si>
  <si>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</si>
  <si>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</si>
  <si>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</si>
  <si>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</si>
  <si>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</si>
  <si>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</si>
  <si>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</si>
  <si>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</si>
  <si>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</si>
  <si>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</si>
  <si>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</si>
  <si>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</si>
  <si>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</si>
  <si>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</si>
  <si>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</si>
  <si>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</si>
  <si>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</si>
  <si>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</si>
  <si>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</si>
  <si>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</si>
  <si>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</si>
  <si>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</si>
  <si>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</si>
  <si>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</si>
  <si>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</si>
  <si>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</si>
  <si>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</si>
  <si>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</si>
  <si>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</si>
  <si>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</si>
  <si>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</si>
  <si>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</si>
  <si>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</si>
  <si>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</si>
  <si>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</si>
  <si>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</si>
  <si>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</si>
  <si>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</si>
  <si>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</si>
  <si>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</si>
  <si>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</si>
  <si>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</si>
  <si>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</si>
  <si>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</si>
  <si>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</si>
  <si>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</si>
  <si>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</si>
  <si>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</si>
  <si>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</si>
  <si>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</si>
  <si>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</si>
  <si>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</si>
  <si>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</si>
  <si>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</si>
  <si>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</si>
  <si>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</si>
  <si>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</si>
  <si>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</si>
  <si>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</si>
  <si>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</si>
  <si>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</si>
  <si>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</si>
  <si>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</si>
  <si>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</si>
  <si>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</si>
  <si>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</si>
  <si>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</si>
  <si>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</si>
  <si>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</si>
  <si>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</si>
  <si>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</si>
  <si>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</si>
  <si>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</si>
  <si>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</si>
  <si>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</si>
  <si>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</si>
  <si>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</si>
  <si>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</si>
  <si>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</si>
  <si>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</si>
  <si>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</si>
  <si>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</si>
  <si>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</si>
  <si>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</si>
  <si>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</si>
  <si>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</si>
  <si>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</si>
  <si>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</si>
  <si>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</si>
  <si>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</si>
  <si>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</si>
  <si>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</si>
  <si>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</si>
  <si>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</si>
  <si>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</si>
  <si>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</si>
  <si>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</si>
  <si>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</si>
  <si>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</si>
  <si>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</si>
  <si>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</si>
  <si>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</si>
  <si>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</si>
  <si>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</si>
  <si>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</si>
  <si>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</si>
  <si>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</si>
  <si>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</si>
  <si>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</si>
  <si>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</si>
  <si>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</si>
  <si>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</si>
  <si>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</si>
  <si>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</si>
  <si>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</si>
  <si>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</si>
  <si>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</si>
  <si>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</si>
  <si>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</si>
  <si>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</si>
  <si>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</si>
  <si>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</si>
  <si>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</si>
  <si>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</si>
  <si>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</si>
  <si>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</si>
  <si>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</si>
  <si>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</si>
  <si>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</si>
  <si>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</si>
  <si>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</si>
  <si>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</si>
  <si>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</si>
  <si>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</si>
  <si>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</si>
  <si>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</si>
  <si>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</si>
  <si>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</si>
  <si>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</si>
  <si>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</si>
  <si>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</si>
  <si>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</si>
  <si>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</si>
  <si>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</si>
  <si>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</si>
  <si>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</si>
  <si>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</si>
  <si>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</si>
  <si>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</si>
  <si>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</si>
  <si>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</si>
  <si>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</si>
  <si>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</si>
  <si>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</si>
  <si>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</si>
  <si>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</si>
  <si>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</si>
  <si>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</si>
  <si>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</si>
  <si>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</si>
  <si>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</si>
  <si>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</si>
  <si>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</si>
  <si>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</si>
  <si>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</si>
  <si>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</si>
  <si>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</si>
  <si>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</si>
  <si>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</si>
  <si>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</si>
  <si>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</si>
  <si>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</si>
  <si>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</si>
  <si>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</si>
  <si>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</si>
  <si>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</si>
  <si>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</si>
  <si>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</si>
  <si>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</si>
  <si>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</si>
  <si>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</si>
  <si>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</si>
  <si>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</si>
  <si>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</si>
  <si>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</si>
  <si>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</si>
  <si>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</si>
  <si>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</si>
  <si>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</si>
  <si>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</si>
  <si>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</si>
  <si>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</si>
  <si>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</si>
  <si>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</si>
  <si>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</si>
  <si>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</si>
  <si>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</si>
  <si>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</si>
  <si>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</si>
  <si>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</si>
  <si>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</si>
  <si>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</si>
  <si>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</si>
  <si>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</si>
  <si>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</si>
  <si>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</si>
  <si>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</si>
  <si>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</si>
  <si>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</si>
  <si>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</si>
  <si>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</si>
  <si>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</si>
  <si>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</si>
  <si>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</si>
  <si>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</si>
  <si>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</si>
  <si>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</si>
  <si>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</si>
  <si>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</si>
  <si>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</si>
  <si>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</si>
  <si>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</si>
  <si>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</si>
  <si>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</si>
  <si>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</si>
  <si>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</si>
  <si>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</si>
  <si>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</si>
  <si>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</si>
  <si>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</si>
  <si>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</si>
  <si>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</si>
  <si>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</si>
  <si>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</si>
  <si>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</si>
  <si>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</si>
  <si>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</si>
  <si>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</si>
  <si>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</si>
  <si>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</si>
  <si>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</si>
  <si>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</si>
  <si>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</si>
  <si>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</si>
  <si>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</si>
  <si>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</si>
  <si>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</si>
  <si>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</si>
  <si>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</si>
  <si>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</si>
  <si>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</si>
  <si>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</si>
  <si>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</si>
  <si>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</si>
  <si>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</si>
  <si>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</si>
  <si>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</si>
  <si>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</si>
  <si>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</si>
  <si>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</si>
  <si>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</si>
  <si>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</si>
  <si>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</si>
  <si>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</si>
  <si>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</si>
  <si>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</si>
  <si>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</si>
  <si>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</si>
  <si>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</si>
  <si>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</si>
  <si>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</si>
  <si>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</si>
  <si>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</si>
  <si>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</si>
  <si>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</si>
  <si>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</si>
  <si>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</si>
  <si>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</si>
  <si>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</si>
  <si>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</si>
  <si>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</si>
  <si>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</si>
  <si>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</si>
  <si>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</si>
  <si>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</si>
  <si>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</si>
  <si>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</si>
  <si>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01:09 PM</t>
  </si>
  <si>
    <t>Entidad: Tlaxcala (Tlax)</t>
  </si>
  <si>
    <t>Gobernador:</t>
  </si>
  <si>
    <t>Lic. Lorena Cuéllar Cisneros</t>
  </si>
  <si>
    <t>31/08/2021 al 30/08/2027</t>
  </si>
  <si>
    <t>Medio 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</si>
  <si>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</si>
  <si>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</si>
  <si>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</si>
  <si>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</si>
  <si>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</si>
  <si>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</si>
  <si>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</si>
  <si>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</si>
  <si>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</si>
  <si>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</si>
  <si>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</si>
  <si>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</si>
  <si>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</si>
  <si>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</si>
  <si>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</si>
  <si>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De 550 a 599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</si>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</sst>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-4.9249500213023954E-2</c:v>
                </c:pt>
                <c:pt idx="1">
                  <c:v>-7.3474644190404684E-2</c:v>
                </c:pt>
                <c:pt idx="2">
                  <c:v>-2.5734932651656672E-2</c:v>
                </c:pt>
                <c:pt idx="3">
                  <c:v>-6.0578501562672242E-2</c:v>
                </c:pt>
                <c:pt idx="4">
                  <c:v>-9.7737030118310225E-2</c:v>
                </c:pt>
                <c:pt idx="5">
                  <c:v>-7.6333336312689376E-2</c:v>
                </c:pt>
                <c:pt idx="6">
                  <c:v>-7.0533274937954915E-2</c:v>
                </c:pt>
                <c:pt idx="7">
                  <c:v>-6.241527456255605E-2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4.8832390367146046E-2</c:v>
                </c:pt>
                <c:pt idx="1">
                  <c:v>8.2945272208864773E-2</c:v>
                </c:pt>
                <c:pt idx="2">
                  <c:v>2.7563512422425017E-2</c:v>
                </c:pt>
                <c:pt idx="3">
                  <c:v>6.0739386788939441E-2</c:v>
                </c:pt>
                <c:pt idx="4">
                  <c:v>8.8739374871515272E-2</c:v>
                </c:pt>
                <c:pt idx="5">
                  <c:v>7.0104247667909056E-2</c:v>
                </c:pt>
                <c:pt idx="6">
                  <c:v>5.6029769725571513E-2</c:v>
                </c:pt>
                <c:pt idx="7">
                  <c:v>4.898955139836076E-2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56597504"/>
        <c:axId val="859427904"/>
      </c:barChart>
      <c:catAx>
        <c:axId val="85659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942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5942790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5975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6.7000000000000002E-3</c:v>
                </c:pt>
                <c:pt idx="1">
                  <c:v>6.6E-3</c:v>
                </c:pt>
                <c:pt idx="2">
                  <c:v>6.4999999999999997E-3</c:v>
                </c:pt>
                <c:pt idx="3">
                  <c:v>1.09E-2</c:v>
                </c:pt>
                <c:pt idx="4">
                  <c:v>6.4000000000000003E-3</c:v>
                </c:pt>
                <c:pt idx="5">
                  <c:v>6.7000000000000002E-3</c:v>
                </c:pt>
                <c:pt idx="6">
                  <c:v>6.8999999999999999E-3</c:v>
                </c:pt>
                <c:pt idx="7">
                  <c:v>7.0000000000000001E-3</c:v>
                </c:pt>
                <c:pt idx="8">
                  <c:v>7.1000000000000004E-3</c:v>
                </c:pt>
                <c:pt idx="9">
                  <c:v>6.8999999999999999E-3</c:v>
                </c:pt>
                <c:pt idx="10">
                  <c:v>7.1999999999999998E-3</c:v>
                </c:pt>
                <c:pt idx="11">
                  <c:v>7.3000000000000001E-3</c:v>
                </c:pt>
                <c:pt idx="12">
                  <c:v>8.5000000000000006E-3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5.5999999999999999E-3</c:v>
                </c:pt>
                <c:pt idx="1">
                  <c:v>5.5999999999999999E-3</c:v>
                </c:pt>
                <c:pt idx="2">
                  <c:v>5.4999999999999997E-3</c:v>
                </c:pt>
                <c:pt idx="3">
                  <c:v>5.7000000000000002E-3</c:v>
                </c:pt>
                <c:pt idx="4">
                  <c:v>5.7999999999999996E-3</c:v>
                </c:pt>
                <c:pt idx="5">
                  <c:v>5.8999999999999999E-3</c:v>
                </c:pt>
                <c:pt idx="6">
                  <c:v>6.1000000000000004E-3</c:v>
                </c:pt>
                <c:pt idx="7">
                  <c:v>6.1000000000000004E-3</c:v>
                </c:pt>
                <c:pt idx="8">
                  <c:v>6.3E-3</c:v>
                </c:pt>
                <c:pt idx="9">
                  <c:v>6.1999999999999998E-3</c:v>
                </c:pt>
                <c:pt idx="10">
                  <c:v>6.3E-3</c:v>
                </c:pt>
                <c:pt idx="11">
                  <c:v>6.4000000000000003E-3</c:v>
                </c:pt>
                <c:pt idx="12">
                  <c:v>7.4000000000000003E-3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2.3E-3</c:v>
                </c:pt>
                <c:pt idx="1">
                  <c:v>1.5E-3</c:v>
                </c:pt>
                <c:pt idx="2">
                  <c:v>1E-3</c:v>
                </c:pt>
                <c:pt idx="3">
                  <c:v>9.4999999999999998E-3</c:v>
                </c:pt>
                <c:pt idx="4">
                  <c:v>8.9999999999999998E-4</c:v>
                </c:pt>
                <c:pt idx="5">
                  <c:v>8.9999999999999998E-4</c:v>
                </c:pt>
                <c:pt idx="6">
                  <c:v>8.9999999999999998E-4</c:v>
                </c:pt>
                <c:pt idx="7">
                  <c:v>1.1000000000000001E-3</c:v>
                </c:pt>
                <c:pt idx="8">
                  <c:v>8.0000000000000004E-4</c:v>
                </c:pt>
                <c:pt idx="9">
                  <c:v>8.0000000000000004E-4</c:v>
                </c:pt>
                <c:pt idx="10">
                  <c:v>8.9999999999999998E-4</c:v>
                </c:pt>
                <c:pt idx="11">
                  <c:v>8.9999999999999998E-4</c:v>
                </c:pt>
                <c:pt idx="12">
                  <c:v>2.8E-3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2E-3</c:v>
                </c:pt>
                <c:pt idx="1">
                  <c:v>2E-3</c:v>
                </c:pt>
                <c:pt idx="2">
                  <c:v>2E-3</c:v>
                </c:pt>
                <c:pt idx="3">
                  <c:v>1.6999999999999999E-3</c:v>
                </c:pt>
                <c:pt idx="4">
                  <c:v>1.6999999999999999E-3</c:v>
                </c:pt>
                <c:pt idx="5">
                  <c:v>2E-3</c:v>
                </c:pt>
                <c:pt idx="6">
                  <c:v>2.2000000000000001E-3</c:v>
                </c:pt>
                <c:pt idx="7">
                  <c:v>2.2000000000000001E-3</c:v>
                </c:pt>
                <c:pt idx="8">
                  <c:v>2.3E-3</c:v>
                </c:pt>
                <c:pt idx="9">
                  <c:v>2.0999999999999999E-3</c:v>
                </c:pt>
                <c:pt idx="10">
                  <c:v>2.5000000000000001E-3</c:v>
                </c:pt>
                <c:pt idx="11">
                  <c:v>2.5999999999999999E-3</c:v>
                </c:pt>
                <c:pt idx="12">
                  <c:v>2.5000000000000001E-3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364928"/>
        <c:axId val="854392128"/>
      </c:lineChart>
      <c:catAx>
        <c:axId val="81036492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392128"/>
        <c:crosses val="autoZero"/>
        <c:auto val="1"/>
        <c:lblAlgn val="ctr"/>
        <c:lblOffset val="100"/>
        <c:noMultiLvlLbl val="0"/>
      </c:catAx>
      <c:valAx>
        <c:axId val="854392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36492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8.6E-3</c:v>
                </c:pt>
                <c:pt idx="1">
                  <c:v>9.2999999999999992E-3</c:v>
                </c:pt>
                <c:pt idx="2">
                  <c:v>8.9999999999999993E-3</c:v>
                </c:pt>
                <c:pt idx="3">
                  <c:v>8.8000000000000005E-3</c:v>
                </c:pt>
                <c:pt idx="4">
                  <c:v>1.29E-2</c:v>
                </c:pt>
                <c:pt idx="5">
                  <c:v>7.4000000000000003E-3</c:v>
                </c:pt>
                <c:pt idx="6">
                  <c:v>7.7000000000000002E-3</c:v>
                </c:pt>
                <c:pt idx="7">
                  <c:v>7.7000000000000002E-3</c:v>
                </c:pt>
                <c:pt idx="8">
                  <c:v>7.6E-3</c:v>
                </c:pt>
                <c:pt idx="9">
                  <c:v>7.4000000000000003E-3</c:v>
                </c:pt>
                <c:pt idx="10">
                  <c:v>7.6E-3</c:v>
                </c:pt>
                <c:pt idx="11">
                  <c:v>7.7000000000000002E-3</c:v>
                </c:pt>
                <c:pt idx="12">
                  <c:v>7.7000000000000002E-3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8.3000000000000001E-3</c:v>
                </c:pt>
                <c:pt idx="1">
                  <c:v>8.6999999999999994E-3</c:v>
                </c:pt>
                <c:pt idx="2">
                  <c:v>8.5000000000000006E-3</c:v>
                </c:pt>
                <c:pt idx="3">
                  <c:v>8.3999999999999995E-3</c:v>
                </c:pt>
                <c:pt idx="4">
                  <c:v>7.1999999999999998E-3</c:v>
                </c:pt>
                <c:pt idx="5">
                  <c:v>7.1000000000000004E-3</c:v>
                </c:pt>
                <c:pt idx="6">
                  <c:v>7.1999999999999998E-3</c:v>
                </c:pt>
                <c:pt idx="7">
                  <c:v>7.1999999999999998E-3</c:v>
                </c:pt>
                <c:pt idx="8">
                  <c:v>7.1000000000000004E-3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7.1000000000000004E-3</c:v>
                </c:pt>
                <c:pt idx="12">
                  <c:v>7.0000000000000001E-3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1.4E-3</c:v>
                </c:pt>
                <c:pt idx="1">
                  <c:v>2.3999999999999998E-3</c:v>
                </c:pt>
                <c:pt idx="2">
                  <c:v>1.4E-3</c:v>
                </c:pt>
                <c:pt idx="3">
                  <c:v>1.2999999999999999E-3</c:v>
                </c:pt>
                <c:pt idx="4">
                  <c:v>9.7000000000000003E-3</c:v>
                </c:pt>
                <c:pt idx="5">
                  <c:v>1.1999999999999999E-3</c:v>
                </c:pt>
                <c:pt idx="6">
                  <c:v>1.2999999999999999E-3</c:v>
                </c:pt>
                <c:pt idx="7">
                  <c:v>1.2999999999999999E-3</c:v>
                </c:pt>
                <c:pt idx="8">
                  <c:v>1.2999999999999999E-3</c:v>
                </c:pt>
                <c:pt idx="9">
                  <c:v>8.9999999999999998E-4</c:v>
                </c:pt>
                <c:pt idx="10">
                  <c:v>1.1999999999999999E-3</c:v>
                </c:pt>
                <c:pt idx="11">
                  <c:v>1.1999999999999999E-3</c:v>
                </c:pt>
                <c:pt idx="12">
                  <c:v>1.1999999999999999E-3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1.6999999999999999E-3</c:v>
                </c:pt>
                <c:pt idx="1">
                  <c:v>1.8E-3</c:v>
                </c:pt>
                <c:pt idx="2">
                  <c:v>1.8E-3</c:v>
                </c:pt>
                <c:pt idx="3">
                  <c:v>1.6999999999999999E-3</c:v>
                </c:pt>
                <c:pt idx="4">
                  <c:v>1.5E-3</c:v>
                </c:pt>
                <c:pt idx="5">
                  <c:v>1.5E-3</c:v>
                </c:pt>
                <c:pt idx="6">
                  <c:v>1.8E-3</c:v>
                </c:pt>
                <c:pt idx="7">
                  <c:v>2E-3</c:v>
                </c:pt>
                <c:pt idx="8">
                  <c:v>1.9E-3</c:v>
                </c:pt>
                <c:pt idx="9">
                  <c:v>2E-3</c:v>
                </c:pt>
                <c:pt idx="10">
                  <c:v>2.0999999999999999E-3</c:v>
                </c:pt>
                <c:pt idx="11">
                  <c:v>2.0999999999999999E-3</c:v>
                </c:pt>
                <c:pt idx="12">
                  <c:v>2.3E-3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33920"/>
        <c:axId val="854861504"/>
      </c:lineChart>
      <c:catAx>
        <c:axId val="810833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861504"/>
        <c:crosses val="autoZero"/>
        <c:auto val="1"/>
        <c:lblAlgn val="ctr"/>
        <c:lblOffset val="100"/>
        <c:noMultiLvlLbl val="0"/>
      </c:catAx>
      <c:valAx>
        <c:axId val="85486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833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4.3E-3</c:v>
                </c:pt>
                <c:pt idx="1">
                  <c:v>4.4000000000000003E-3</c:v>
                </c:pt>
                <c:pt idx="2">
                  <c:v>4.8999999999999998E-3</c:v>
                </c:pt>
                <c:pt idx="3">
                  <c:v>4.5999999999999999E-3</c:v>
                </c:pt>
                <c:pt idx="4">
                  <c:v>4.4000000000000003E-3</c:v>
                </c:pt>
                <c:pt idx="5">
                  <c:v>9.5999999999999992E-3</c:v>
                </c:pt>
                <c:pt idx="6">
                  <c:v>4.1999999999999997E-3</c:v>
                </c:pt>
                <c:pt idx="7">
                  <c:v>4.5999999999999999E-3</c:v>
                </c:pt>
                <c:pt idx="8">
                  <c:v>4.7000000000000002E-3</c:v>
                </c:pt>
                <c:pt idx="9">
                  <c:v>4.5999999999999999E-3</c:v>
                </c:pt>
                <c:pt idx="10">
                  <c:v>4.7999999999999996E-3</c:v>
                </c:pt>
                <c:pt idx="11">
                  <c:v>4.7999999999999996E-3</c:v>
                </c:pt>
                <c:pt idx="12">
                  <c:v>4.7999999999999996E-3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3.7000000000000002E-3</c:v>
                </c:pt>
                <c:pt idx="1">
                  <c:v>3.8E-3</c:v>
                </c:pt>
                <c:pt idx="2">
                  <c:v>4.1000000000000003E-3</c:v>
                </c:pt>
                <c:pt idx="3">
                  <c:v>3.8E-3</c:v>
                </c:pt>
                <c:pt idx="4">
                  <c:v>3.5999999999999999E-3</c:v>
                </c:pt>
                <c:pt idx="5">
                  <c:v>3.7000000000000002E-3</c:v>
                </c:pt>
                <c:pt idx="6">
                  <c:v>3.7000000000000002E-3</c:v>
                </c:pt>
                <c:pt idx="7">
                  <c:v>4.0000000000000001E-3</c:v>
                </c:pt>
                <c:pt idx="8">
                  <c:v>4.0000000000000001E-3</c:v>
                </c:pt>
                <c:pt idx="9">
                  <c:v>3.8999999999999998E-3</c:v>
                </c:pt>
                <c:pt idx="10">
                  <c:v>4.1000000000000003E-3</c:v>
                </c:pt>
                <c:pt idx="11">
                  <c:v>4.0000000000000001E-3</c:v>
                </c:pt>
                <c:pt idx="12">
                  <c:v>4.0000000000000001E-3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8.0000000000000004E-4</c:v>
                </c:pt>
                <c:pt idx="1">
                  <c:v>8.0000000000000004E-4</c:v>
                </c:pt>
                <c:pt idx="2">
                  <c:v>2.2000000000000001E-3</c:v>
                </c:pt>
                <c:pt idx="3">
                  <c:v>8.0000000000000004E-4</c:v>
                </c:pt>
                <c:pt idx="4">
                  <c:v>6.9999999999999999E-4</c:v>
                </c:pt>
                <c:pt idx="5">
                  <c:v>8.9999999999999993E-3</c:v>
                </c:pt>
                <c:pt idx="6">
                  <c:v>5.9999999999999995E-4</c:v>
                </c:pt>
                <c:pt idx="7">
                  <c:v>6.9999999999999999E-4</c:v>
                </c:pt>
                <c:pt idx="8">
                  <c:v>6.9999999999999999E-4</c:v>
                </c:pt>
                <c:pt idx="9">
                  <c:v>6.9999999999999999E-4</c:v>
                </c:pt>
                <c:pt idx="10">
                  <c:v>6.9999999999999999E-4</c:v>
                </c:pt>
                <c:pt idx="11">
                  <c:v>5.9999999999999995E-4</c:v>
                </c:pt>
                <c:pt idx="12">
                  <c:v>6.9999999999999999E-4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1.1999999999999999E-3</c:v>
                </c:pt>
                <c:pt idx="1">
                  <c:v>1.2999999999999999E-3</c:v>
                </c:pt>
                <c:pt idx="2">
                  <c:v>1.2999999999999999E-3</c:v>
                </c:pt>
                <c:pt idx="3">
                  <c:v>1.4E-3</c:v>
                </c:pt>
                <c:pt idx="4">
                  <c:v>1.5E-3</c:v>
                </c:pt>
                <c:pt idx="5">
                  <c:v>1.5E-3</c:v>
                </c:pt>
                <c:pt idx="6">
                  <c:v>1.2999999999999999E-3</c:v>
                </c:pt>
                <c:pt idx="7">
                  <c:v>1.6000000000000001E-3</c:v>
                </c:pt>
                <c:pt idx="8">
                  <c:v>1.6999999999999999E-3</c:v>
                </c:pt>
                <c:pt idx="9">
                  <c:v>1.6999999999999999E-3</c:v>
                </c:pt>
                <c:pt idx="10">
                  <c:v>1.6999999999999999E-3</c:v>
                </c:pt>
                <c:pt idx="11">
                  <c:v>1.9E-3</c:v>
                </c:pt>
                <c:pt idx="12">
                  <c:v>1.9E-3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62592"/>
        <c:axId val="854863808"/>
      </c:lineChart>
      <c:catAx>
        <c:axId val="8492625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863808"/>
        <c:crosses val="autoZero"/>
        <c:auto val="1"/>
        <c:lblAlgn val="ctr"/>
        <c:lblOffset val="100"/>
        <c:noMultiLvlLbl val="0"/>
      </c:catAx>
      <c:valAx>
        <c:axId val="854863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625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0.27429999999999999</c:v>
                </c:pt>
                <c:pt idx="1">
                  <c:v>0.2666</c:v>
                </c:pt>
                <c:pt idx="2">
                  <c:v>0.25679999999999997</c:v>
                </c:pt>
                <c:pt idx="3">
                  <c:v>0.25540000000000002</c:v>
                </c:pt>
                <c:pt idx="4">
                  <c:v>0.25080000000000002</c:v>
                </c:pt>
                <c:pt idx="5">
                  <c:v>0.25340000000000001</c:v>
                </c:pt>
                <c:pt idx="6">
                  <c:v>0.25679999999999997</c:v>
                </c:pt>
                <c:pt idx="7">
                  <c:v>0.25879999999999997</c:v>
                </c:pt>
                <c:pt idx="8">
                  <c:v>0.25519999999999998</c:v>
                </c:pt>
                <c:pt idx="9">
                  <c:v>0.25440000000000002</c:v>
                </c:pt>
                <c:pt idx="10">
                  <c:v>0.25619999999999998</c:v>
                </c:pt>
                <c:pt idx="11">
                  <c:v>0.2555</c:v>
                </c:pt>
                <c:pt idx="12">
                  <c:v>0.2571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0.18820000000000001</c:v>
                </c:pt>
                <c:pt idx="1">
                  <c:v>0.17849999999999999</c:v>
                </c:pt>
                <c:pt idx="2">
                  <c:v>0.17430000000000001</c:v>
                </c:pt>
                <c:pt idx="3">
                  <c:v>0.17299999999999999</c:v>
                </c:pt>
                <c:pt idx="4">
                  <c:v>0.1711</c:v>
                </c:pt>
                <c:pt idx="5">
                  <c:v>0.1731</c:v>
                </c:pt>
                <c:pt idx="6">
                  <c:v>0.17299999999999999</c:v>
                </c:pt>
                <c:pt idx="7">
                  <c:v>0.17469999999999999</c:v>
                </c:pt>
                <c:pt idx="8">
                  <c:v>0.17380000000000001</c:v>
                </c:pt>
                <c:pt idx="9">
                  <c:v>0.17610000000000001</c:v>
                </c:pt>
                <c:pt idx="10">
                  <c:v>0.1769</c:v>
                </c:pt>
                <c:pt idx="11">
                  <c:v>0.1767</c:v>
                </c:pt>
                <c:pt idx="12">
                  <c:v>0.17910000000000001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6.3200000000000006E-2</c:v>
                </c:pt>
                <c:pt idx="1">
                  <c:v>6.4600000000000005E-2</c:v>
                </c:pt>
                <c:pt idx="2">
                  <c:v>5.8500000000000003E-2</c:v>
                </c:pt>
                <c:pt idx="3">
                  <c:v>6.0100000000000001E-2</c:v>
                </c:pt>
                <c:pt idx="4">
                  <c:v>5.7299999999999997E-2</c:v>
                </c:pt>
                <c:pt idx="5">
                  <c:v>5.7700000000000001E-2</c:v>
                </c:pt>
                <c:pt idx="6">
                  <c:v>6.4399999999999999E-2</c:v>
                </c:pt>
                <c:pt idx="7">
                  <c:v>6.4600000000000005E-2</c:v>
                </c:pt>
                <c:pt idx="8">
                  <c:v>6.1199999999999997E-2</c:v>
                </c:pt>
                <c:pt idx="9">
                  <c:v>5.6899999999999999E-2</c:v>
                </c:pt>
                <c:pt idx="10">
                  <c:v>5.9200000000000003E-2</c:v>
                </c:pt>
                <c:pt idx="11">
                  <c:v>5.8799999999999998E-2</c:v>
                </c:pt>
                <c:pt idx="12">
                  <c:v>5.7299999999999997E-2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0.1033</c:v>
                </c:pt>
                <c:pt idx="1">
                  <c:v>9.8299999999999998E-2</c:v>
                </c:pt>
                <c:pt idx="2">
                  <c:v>9.2899999999999996E-2</c:v>
                </c:pt>
                <c:pt idx="3">
                  <c:v>9.0700000000000003E-2</c:v>
                </c:pt>
                <c:pt idx="4">
                  <c:v>8.9599999999999999E-2</c:v>
                </c:pt>
                <c:pt idx="5">
                  <c:v>9.0700000000000003E-2</c:v>
                </c:pt>
                <c:pt idx="6">
                  <c:v>9.0700000000000003E-2</c:v>
                </c:pt>
                <c:pt idx="7">
                  <c:v>9.1200000000000003E-2</c:v>
                </c:pt>
                <c:pt idx="8">
                  <c:v>8.8800000000000004E-2</c:v>
                </c:pt>
                <c:pt idx="9">
                  <c:v>8.9300000000000004E-2</c:v>
                </c:pt>
                <c:pt idx="10">
                  <c:v>8.8200000000000001E-2</c:v>
                </c:pt>
                <c:pt idx="11">
                  <c:v>8.6999999999999994E-2</c:v>
                </c:pt>
                <c:pt idx="12">
                  <c:v>8.9099999999999999E-2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63616"/>
        <c:axId val="854866112"/>
      </c:lineChart>
      <c:catAx>
        <c:axId val="849263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866112"/>
        <c:crosses val="autoZero"/>
        <c:auto val="1"/>
        <c:lblAlgn val="ctr"/>
        <c:lblOffset val="100"/>
        <c:noMultiLvlLbl val="0"/>
      </c:catAx>
      <c:valAx>
        <c:axId val="85486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263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0.68499999999999994</c:v>
                </c:pt>
                <c:pt idx="1">
                  <c:v>0.7036</c:v>
                </c:pt>
                <c:pt idx="2">
                  <c:v>0.7088000000000001</c:v>
                </c:pt>
                <c:pt idx="3">
                  <c:v>0.71099999999999985</c:v>
                </c:pt>
                <c:pt idx="4">
                  <c:v>0.71579999999999999</c:v>
                </c:pt>
                <c:pt idx="5">
                  <c:v>0.71289999999999987</c:v>
                </c:pt>
                <c:pt idx="6">
                  <c:v>0.71429999999999993</c:v>
                </c:pt>
                <c:pt idx="7">
                  <c:v>0.7117</c:v>
                </c:pt>
                <c:pt idx="8">
                  <c:v>0.71499999999999997</c:v>
                </c:pt>
                <c:pt idx="9">
                  <c:v>0.71709999999999985</c:v>
                </c:pt>
                <c:pt idx="10">
                  <c:v>0.71429999999999993</c:v>
                </c:pt>
                <c:pt idx="11">
                  <c:v>0.71479999999999988</c:v>
                </c:pt>
                <c:pt idx="12">
                  <c:v>0.71209999999999996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0.78729999999999989</c:v>
                </c:pt>
                <c:pt idx="1">
                  <c:v>0.79649999999999987</c:v>
                </c:pt>
                <c:pt idx="2">
                  <c:v>0.80060000000000009</c:v>
                </c:pt>
                <c:pt idx="3">
                  <c:v>0.80180000000000007</c:v>
                </c:pt>
                <c:pt idx="4">
                  <c:v>0.80489999999999995</c:v>
                </c:pt>
                <c:pt idx="5">
                  <c:v>0.80279999999999996</c:v>
                </c:pt>
                <c:pt idx="6">
                  <c:v>0.80259999999999998</c:v>
                </c:pt>
                <c:pt idx="7">
                  <c:v>0.8005000000000001</c:v>
                </c:pt>
                <c:pt idx="8">
                  <c:v>0.8015000000000001</c:v>
                </c:pt>
                <c:pt idx="9">
                  <c:v>0.7994</c:v>
                </c:pt>
                <c:pt idx="10">
                  <c:v>0.79830000000000001</c:v>
                </c:pt>
                <c:pt idx="11">
                  <c:v>0.7985000000000001</c:v>
                </c:pt>
                <c:pt idx="12">
                  <c:v>0.79530000000000001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0.91690000000000005</c:v>
                </c:pt>
                <c:pt idx="1">
                  <c:v>0.92840000000000011</c:v>
                </c:pt>
                <c:pt idx="2">
                  <c:v>0.92610000000000003</c:v>
                </c:pt>
                <c:pt idx="3">
                  <c:v>0.92649999999999999</c:v>
                </c:pt>
                <c:pt idx="4">
                  <c:v>0.92939999999999989</c:v>
                </c:pt>
                <c:pt idx="5">
                  <c:v>0.92900000000000005</c:v>
                </c:pt>
                <c:pt idx="6">
                  <c:v>0.93059999999999998</c:v>
                </c:pt>
                <c:pt idx="7">
                  <c:v>0.93010000000000004</c:v>
                </c:pt>
                <c:pt idx="8">
                  <c:v>0.9333999999999999</c:v>
                </c:pt>
                <c:pt idx="9">
                  <c:v>0.93920000000000003</c:v>
                </c:pt>
                <c:pt idx="10">
                  <c:v>0.93589999999999995</c:v>
                </c:pt>
                <c:pt idx="11">
                  <c:v>0.93579999999999997</c:v>
                </c:pt>
                <c:pt idx="12">
                  <c:v>0.93569999999999998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0.88900000000000001</c:v>
                </c:pt>
                <c:pt idx="1">
                  <c:v>0.89369999999999994</c:v>
                </c:pt>
                <c:pt idx="2">
                  <c:v>0.8992</c:v>
                </c:pt>
                <c:pt idx="3">
                  <c:v>0.90179999999999993</c:v>
                </c:pt>
                <c:pt idx="4">
                  <c:v>0.90280000000000005</c:v>
                </c:pt>
                <c:pt idx="5">
                  <c:v>0.90110000000000012</c:v>
                </c:pt>
                <c:pt idx="6">
                  <c:v>0.90070000000000006</c:v>
                </c:pt>
                <c:pt idx="7">
                  <c:v>0.89969999999999994</c:v>
                </c:pt>
                <c:pt idx="8">
                  <c:v>0.90200000000000002</c:v>
                </c:pt>
                <c:pt idx="9">
                  <c:v>0.90149999999999997</c:v>
                </c:pt>
                <c:pt idx="10">
                  <c:v>0.90210000000000012</c:v>
                </c:pt>
                <c:pt idx="11">
                  <c:v>0.9032</c:v>
                </c:pt>
                <c:pt idx="12">
                  <c:v>0.90090000000000015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98336"/>
        <c:axId val="859554368"/>
      </c:lineChart>
      <c:catAx>
        <c:axId val="8499983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9554368"/>
        <c:crosses val="autoZero"/>
        <c:auto val="1"/>
        <c:lblAlgn val="ctr"/>
        <c:lblOffset val="100"/>
        <c:noMultiLvlLbl val="0"/>
      </c:catAx>
      <c:valAx>
        <c:axId val="859554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998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32.99</c:v>
                </c:pt>
                <c:pt idx="1">
                  <c:v>27.92</c:v>
                </c:pt>
                <c:pt idx="2">
                  <c:v>29.49</c:v>
                </c:pt>
                <c:pt idx="3">
                  <c:v>32.54</c:v>
                </c:pt>
                <c:pt idx="4">
                  <c:v>26.66</c:v>
                </c:pt>
                <c:pt idx="5">
                  <c:v>24.72</c:v>
                </c:pt>
                <c:pt idx="6">
                  <c:v>26.43</c:v>
                </c:pt>
                <c:pt idx="7">
                  <c:v>25.32</c:v>
                </c:pt>
                <c:pt idx="8">
                  <c:v>26.36</c:v>
                </c:pt>
                <c:pt idx="9">
                  <c:v>27.25</c:v>
                </c:pt>
                <c:pt idx="10">
                  <c:v>25.02</c:v>
                </c:pt>
                <c:pt idx="11">
                  <c:v>23.75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24.8</c:v>
                </c:pt>
                <c:pt idx="1">
                  <c:v>27.18</c:v>
                </c:pt>
                <c:pt idx="2">
                  <c:v>24.65</c:v>
                </c:pt>
                <c:pt idx="3">
                  <c:v>21.37</c:v>
                </c:pt>
                <c:pt idx="4">
                  <c:v>24.87</c:v>
                </c:pt>
                <c:pt idx="5">
                  <c:v>23.31</c:v>
                </c:pt>
                <c:pt idx="6">
                  <c:v>25.09</c:v>
                </c:pt>
                <c:pt idx="7">
                  <c:v>29.11</c:v>
                </c:pt>
                <c:pt idx="8">
                  <c:v>26.66</c:v>
                </c:pt>
                <c:pt idx="9">
                  <c:v>26.14</c:v>
                </c:pt>
                <c:pt idx="10">
                  <c:v>28.3</c:v>
                </c:pt>
                <c:pt idx="11">
                  <c:v>26.88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23.68</c:v>
                </c:pt>
                <c:pt idx="1">
                  <c:v>25.17</c:v>
                </c:pt>
                <c:pt idx="2">
                  <c:v>29.78</c:v>
                </c:pt>
                <c:pt idx="3">
                  <c:v>26.66</c:v>
                </c:pt>
                <c:pt idx="4">
                  <c:v>29.19</c:v>
                </c:pt>
                <c:pt idx="5">
                  <c:v>28.52</c:v>
                </c:pt>
                <c:pt idx="6">
                  <c:v>31.05</c:v>
                </c:pt>
                <c:pt idx="7">
                  <c:v>29.19</c:v>
                </c:pt>
                <c:pt idx="8">
                  <c:v>30.45</c:v>
                </c:pt>
                <c:pt idx="9">
                  <c:v>30.31</c:v>
                </c:pt>
                <c:pt idx="10">
                  <c:v>24.2</c:v>
                </c:pt>
                <c:pt idx="11">
                  <c:v>28.89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29.56</c:v>
                </c:pt>
                <c:pt idx="1">
                  <c:v>29.56</c:v>
                </c:pt>
                <c:pt idx="2">
                  <c:v>32.61</c:v>
                </c:pt>
                <c:pt idx="3">
                  <c:v>26.73</c:v>
                </c:pt>
                <c:pt idx="4">
                  <c:v>28.59</c:v>
                </c:pt>
                <c:pt idx="5">
                  <c:v>28.15</c:v>
                </c:pt>
                <c:pt idx="6">
                  <c:v>24.42</c:v>
                </c:pt>
                <c:pt idx="7">
                  <c:v>25.69</c:v>
                </c:pt>
                <c:pt idx="8">
                  <c:v>25.54</c:v>
                </c:pt>
                <c:pt idx="9">
                  <c:v>27.77</c:v>
                </c:pt>
                <c:pt idx="10">
                  <c:v>25.24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999872"/>
        <c:axId val="859556672"/>
      </c:lineChart>
      <c:catAx>
        <c:axId val="8499998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9556672"/>
        <c:crosses val="autoZero"/>
        <c:auto val="1"/>
        <c:lblAlgn val="ctr"/>
        <c:lblOffset val="100"/>
        <c:noMultiLvlLbl val="0"/>
      </c:catAx>
      <c:valAx>
        <c:axId val="859556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49999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24.87</c:v>
                </c:pt>
                <c:pt idx="1">
                  <c:v>20.25</c:v>
                </c:pt>
                <c:pt idx="2">
                  <c:v>21.59</c:v>
                </c:pt>
                <c:pt idx="3">
                  <c:v>24.5</c:v>
                </c:pt>
                <c:pt idx="4">
                  <c:v>18.47</c:v>
                </c:pt>
                <c:pt idx="5">
                  <c:v>18.32</c:v>
                </c:pt>
                <c:pt idx="6">
                  <c:v>19.809999999999999</c:v>
                </c:pt>
                <c:pt idx="7">
                  <c:v>17.72</c:v>
                </c:pt>
                <c:pt idx="8">
                  <c:v>18.760000000000002</c:v>
                </c:pt>
                <c:pt idx="9">
                  <c:v>18.91</c:v>
                </c:pt>
                <c:pt idx="10">
                  <c:v>18.09</c:v>
                </c:pt>
                <c:pt idx="11">
                  <c:v>17.72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17.2</c:v>
                </c:pt>
                <c:pt idx="1">
                  <c:v>18.239999999999998</c:v>
                </c:pt>
                <c:pt idx="2">
                  <c:v>16.75</c:v>
                </c:pt>
                <c:pt idx="3">
                  <c:v>14.89</c:v>
                </c:pt>
                <c:pt idx="4">
                  <c:v>15.79</c:v>
                </c:pt>
                <c:pt idx="5">
                  <c:v>16.600000000000001</c:v>
                </c:pt>
                <c:pt idx="6">
                  <c:v>18.989999999999998</c:v>
                </c:pt>
                <c:pt idx="7">
                  <c:v>21</c:v>
                </c:pt>
                <c:pt idx="8">
                  <c:v>18.54</c:v>
                </c:pt>
                <c:pt idx="9">
                  <c:v>19.43</c:v>
                </c:pt>
                <c:pt idx="10">
                  <c:v>20.25</c:v>
                </c:pt>
                <c:pt idx="11">
                  <c:v>21.07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18.239999999999998</c:v>
                </c:pt>
                <c:pt idx="1">
                  <c:v>17.13</c:v>
                </c:pt>
                <c:pt idx="2">
                  <c:v>21.59</c:v>
                </c:pt>
                <c:pt idx="3">
                  <c:v>18.760000000000002</c:v>
                </c:pt>
                <c:pt idx="4">
                  <c:v>19.73</c:v>
                </c:pt>
                <c:pt idx="5">
                  <c:v>20.329999999999998</c:v>
                </c:pt>
                <c:pt idx="6">
                  <c:v>23.9</c:v>
                </c:pt>
                <c:pt idx="7">
                  <c:v>22.26</c:v>
                </c:pt>
                <c:pt idx="8">
                  <c:v>21.74</c:v>
                </c:pt>
                <c:pt idx="9">
                  <c:v>21.59</c:v>
                </c:pt>
                <c:pt idx="10">
                  <c:v>18.47</c:v>
                </c:pt>
                <c:pt idx="11">
                  <c:v>22.04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21.3</c:v>
                </c:pt>
                <c:pt idx="1">
                  <c:v>19.43</c:v>
                </c:pt>
                <c:pt idx="2">
                  <c:v>20.63</c:v>
                </c:pt>
                <c:pt idx="3">
                  <c:v>16.75</c:v>
                </c:pt>
                <c:pt idx="4">
                  <c:v>19.73</c:v>
                </c:pt>
                <c:pt idx="5">
                  <c:v>19.29</c:v>
                </c:pt>
                <c:pt idx="6">
                  <c:v>17.5</c:v>
                </c:pt>
                <c:pt idx="7">
                  <c:v>19.29</c:v>
                </c:pt>
                <c:pt idx="8">
                  <c:v>18.47</c:v>
                </c:pt>
                <c:pt idx="9">
                  <c:v>21.3</c:v>
                </c:pt>
                <c:pt idx="10">
                  <c:v>20.03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3195776"/>
        <c:axId val="859558976"/>
      </c:lineChart>
      <c:catAx>
        <c:axId val="85319577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9558976"/>
        <c:crosses val="autoZero"/>
        <c:auto val="1"/>
        <c:lblAlgn val="ctr"/>
        <c:lblOffset val="100"/>
        <c:noMultiLvlLbl val="0"/>
      </c:catAx>
      <c:valAx>
        <c:axId val="859558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31957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0.3</c:v>
                </c:pt>
                <c:pt idx="1">
                  <c:v>0.45</c:v>
                </c:pt>
                <c:pt idx="2">
                  <c:v>0.6</c:v>
                </c:pt>
                <c:pt idx="3">
                  <c:v>0.3</c:v>
                </c:pt>
                <c:pt idx="4">
                  <c:v>0.45</c:v>
                </c:pt>
                <c:pt idx="5">
                  <c:v>0.3</c:v>
                </c:pt>
                <c:pt idx="6">
                  <c:v>0.67</c:v>
                </c:pt>
                <c:pt idx="7">
                  <c:v>0.3</c:v>
                </c:pt>
                <c:pt idx="8">
                  <c:v>0.82</c:v>
                </c:pt>
                <c:pt idx="9">
                  <c:v>0.22</c:v>
                </c:pt>
                <c:pt idx="10">
                  <c:v>0.37</c:v>
                </c:pt>
                <c:pt idx="11">
                  <c:v>0.22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0.3</c:v>
                </c:pt>
                <c:pt idx="1">
                  <c:v>0.89</c:v>
                </c:pt>
                <c:pt idx="2">
                  <c:v>0.22</c:v>
                </c:pt>
                <c:pt idx="3">
                  <c:v>0</c:v>
                </c:pt>
                <c:pt idx="4">
                  <c:v>0.15</c:v>
                </c:pt>
                <c:pt idx="5">
                  <c:v>0</c:v>
                </c:pt>
                <c:pt idx="6">
                  <c:v>0</c:v>
                </c:pt>
                <c:pt idx="7">
                  <c:v>7.0000000000000007E-2</c:v>
                </c:pt>
                <c:pt idx="8">
                  <c:v>0.37</c:v>
                </c:pt>
                <c:pt idx="9">
                  <c:v>0.6</c:v>
                </c:pt>
                <c:pt idx="10">
                  <c:v>1.19</c:v>
                </c:pt>
                <c:pt idx="11">
                  <c:v>0.37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0.52</c:v>
                </c:pt>
                <c:pt idx="2">
                  <c:v>1.19</c:v>
                </c:pt>
                <c:pt idx="3">
                  <c:v>0.6</c:v>
                </c:pt>
                <c:pt idx="4">
                  <c:v>0.74</c:v>
                </c:pt>
                <c:pt idx="5">
                  <c:v>0.97</c:v>
                </c:pt>
                <c:pt idx="6">
                  <c:v>0.89</c:v>
                </c:pt>
                <c:pt idx="7">
                  <c:v>1.1200000000000001</c:v>
                </c:pt>
                <c:pt idx="8">
                  <c:v>0.74</c:v>
                </c:pt>
                <c:pt idx="9">
                  <c:v>0.67</c:v>
                </c:pt>
                <c:pt idx="10">
                  <c:v>0.82</c:v>
                </c:pt>
                <c:pt idx="11">
                  <c:v>2.08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2.46</c:v>
                </c:pt>
                <c:pt idx="1">
                  <c:v>2.16</c:v>
                </c:pt>
                <c:pt idx="2">
                  <c:v>3.5</c:v>
                </c:pt>
                <c:pt idx="3">
                  <c:v>2.76</c:v>
                </c:pt>
                <c:pt idx="4">
                  <c:v>2.38</c:v>
                </c:pt>
                <c:pt idx="5">
                  <c:v>1.49</c:v>
                </c:pt>
                <c:pt idx="6">
                  <c:v>2.23</c:v>
                </c:pt>
                <c:pt idx="7">
                  <c:v>1.41</c:v>
                </c:pt>
                <c:pt idx="8">
                  <c:v>1.71</c:v>
                </c:pt>
                <c:pt idx="9">
                  <c:v>1.56</c:v>
                </c:pt>
                <c:pt idx="10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332992"/>
        <c:axId val="859561280"/>
      </c:lineChart>
      <c:catAx>
        <c:axId val="7973329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9561280"/>
        <c:crosses val="autoZero"/>
        <c:auto val="1"/>
        <c:lblAlgn val="ctr"/>
        <c:lblOffset val="100"/>
        <c:noMultiLvlLbl val="0"/>
      </c:catAx>
      <c:valAx>
        <c:axId val="859561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3329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0.3</c:v>
                </c:pt>
                <c:pt idx="1">
                  <c:v>0.3</c:v>
                </c:pt>
                <c:pt idx="2">
                  <c:v>7.0000000000000007E-2</c:v>
                </c:pt>
                <c:pt idx="3">
                  <c:v>0.15</c:v>
                </c:pt>
                <c:pt idx="4">
                  <c:v>0.45</c:v>
                </c:pt>
                <c:pt idx="5">
                  <c:v>0.3</c:v>
                </c:pt>
                <c:pt idx="6">
                  <c:v>0.45</c:v>
                </c:pt>
                <c:pt idx="7">
                  <c:v>0.45</c:v>
                </c:pt>
                <c:pt idx="8">
                  <c:v>0.22</c:v>
                </c:pt>
                <c:pt idx="9">
                  <c:v>0.37</c:v>
                </c:pt>
                <c:pt idx="10">
                  <c:v>0.45</c:v>
                </c:pt>
                <c:pt idx="11">
                  <c:v>7.0000000000000007E-2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0.15</c:v>
                </c:pt>
                <c:pt idx="1">
                  <c:v>0.3</c:v>
                </c:pt>
                <c:pt idx="2">
                  <c:v>0.67</c:v>
                </c:pt>
                <c:pt idx="3">
                  <c:v>0.3</c:v>
                </c:pt>
                <c:pt idx="4">
                  <c:v>0.97</c:v>
                </c:pt>
                <c:pt idx="5">
                  <c:v>0.22</c:v>
                </c:pt>
                <c:pt idx="6">
                  <c:v>0.67</c:v>
                </c:pt>
                <c:pt idx="7">
                  <c:v>0.15</c:v>
                </c:pt>
                <c:pt idx="8">
                  <c:v>0.52</c:v>
                </c:pt>
                <c:pt idx="9">
                  <c:v>0.15</c:v>
                </c:pt>
                <c:pt idx="10">
                  <c:v>0.74</c:v>
                </c:pt>
                <c:pt idx="11">
                  <c:v>0.37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0.15</c:v>
                </c:pt>
                <c:pt idx="1">
                  <c:v>0.6</c:v>
                </c:pt>
                <c:pt idx="2">
                  <c:v>0.89</c:v>
                </c:pt>
                <c:pt idx="3">
                  <c:v>0.3</c:v>
                </c:pt>
                <c:pt idx="4">
                  <c:v>0.52</c:v>
                </c:pt>
                <c:pt idx="5">
                  <c:v>0.89</c:v>
                </c:pt>
                <c:pt idx="6">
                  <c:v>0.37</c:v>
                </c:pt>
                <c:pt idx="7">
                  <c:v>0.37</c:v>
                </c:pt>
                <c:pt idx="8">
                  <c:v>0.82</c:v>
                </c:pt>
                <c:pt idx="9">
                  <c:v>0.3</c:v>
                </c:pt>
                <c:pt idx="10">
                  <c:v>0.22</c:v>
                </c:pt>
                <c:pt idx="11">
                  <c:v>0.22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0.3</c:v>
                </c:pt>
                <c:pt idx="1">
                  <c:v>0.89</c:v>
                </c:pt>
                <c:pt idx="2">
                  <c:v>1.04</c:v>
                </c:pt>
                <c:pt idx="3">
                  <c:v>0.3</c:v>
                </c:pt>
                <c:pt idx="4">
                  <c:v>0.74</c:v>
                </c:pt>
                <c:pt idx="5">
                  <c:v>0.6</c:v>
                </c:pt>
                <c:pt idx="6">
                  <c:v>0.45</c:v>
                </c:pt>
                <c:pt idx="7">
                  <c:v>7.0000000000000007E-2</c:v>
                </c:pt>
                <c:pt idx="8">
                  <c:v>0.3</c:v>
                </c:pt>
                <c:pt idx="9">
                  <c:v>0.15</c:v>
                </c:pt>
                <c:pt idx="10">
                  <c:v>0.22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79008"/>
        <c:axId val="860292800"/>
      </c:lineChart>
      <c:catAx>
        <c:axId val="8559790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292800"/>
        <c:crosses val="autoZero"/>
        <c:auto val="1"/>
        <c:lblAlgn val="ctr"/>
        <c:lblOffset val="100"/>
        <c:noMultiLvlLbl val="0"/>
      </c:catAx>
      <c:valAx>
        <c:axId val="8602928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790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7.0000000000000007E-2</c:v>
                </c:pt>
                <c:pt idx="9">
                  <c:v>0</c:v>
                </c:pt>
                <c:pt idx="10">
                  <c:v>7.0000000000000007E-2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</c:v>
                </c:pt>
                <c:pt idx="1">
                  <c:v>7.0000000000000007E-2</c:v>
                </c:pt>
                <c:pt idx="2">
                  <c:v>0.3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0.15</c:v>
                </c:pt>
                <c:pt idx="6">
                  <c:v>0</c:v>
                </c:pt>
                <c:pt idx="7">
                  <c:v>0</c:v>
                </c:pt>
                <c:pt idx="8">
                  <c:v>0.15</c:v>
                </c:pt>
                <c:pt idx="9">
                  <c:v>0.15</c:v>
                </c:pt>
                <c:pt idx="10">
                  <c:v>7.0000000000000007E-2</c:v>
                </c:pt>
                <c:pt idx="11">
                  <c:v>7.0000000000000007E-2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863808"/>
        <c:axId val="860295104"/>
      </c:lineChart>
      <c:catAx>
        <c:axId val="8558638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295104"/>
        <c:crosses val="autoZero"/>
        <c:auto val="1"/>
        <c:lblAlgn val="ctr"/>
        <c:lblOffset val="100"/>
        <c:noMultiLvlLbl val="0"/>
      </c:catAx>
      <c:valAx>
        <c:axId val="860295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8638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0.20608997473015203</c:v>
                </c:pt>
                <c:pt idx="1">
                  <c:v>0.42805715324315924</c:v>
                </c:pt>
                <c:pt idx="2">
                  <c:v>0.2298530127404593</c:v>
                </c:pt>
                <c:pt idx="3">
                  <c:v>7.2710909421373246E-2</c:v>
                </c:pt>
                <c:pt idx="4">
                  <c:v>4.2451585668302462E-2</c:v>
                </c:pt>
                <c:pt idx="5">
                  <c:v>5.1741626064880772E-3</c:v>
                </c:pt>
                <c:pt idx="6">
                  <c:v>1.5663201590065609E-2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56571392"/>
        <c:axId val="859429632"/>
      </c:barChart>
      <c:catAx>
        <c:axId val="856571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9429632"/>
        <c:crosses val="autoZero"/>
        <c:auto val="1"/>
        <c:lblAlgn val="ctr"/>
        <c:lblOffset val="100"/>
        <c:noMultiLvlLbl val="0"/>
      </c:catAx>
      <c:valAx>
        <c:axId val="859429632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57139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2.83</c:v>
                </c:pt>
                <c:pt idx="1">
                  <c:v>2.76</c:v>
                </c:pt>
                <c:pt idx="2">
                  <c:v>2.68</c:v>
                </c:pt>
                <c:pt idx="3">
                  <c:v>4.17</c:v>
                </c:pt>
                <c:pt idx="4">
                  <c:v>3.87</c:v>
                </c:pt>
                <c:pt idx="5">
                  <c:v>3.65</c:v>
                </c:pt>
                <c:pt idx="6">
                  <c:v>2.83</c:v>
                </c:pt>
                <c:pt idx="7">
                  <c:v>2.61</c:v>
                </c:pt>
                <c:pt idx="8">
                  <c:v>3.35</c:v>
                </c:pt>
                <c:pt idx="9">
                  <c:v>3.8</c:v>
                </c:pt>
                <c:pt idx="10">
                  <c:v>2.98</c:v>
                </c:pt>
                <c:pt idx="11">
                  <c:v>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3.2</c:v>
                </c:pt>
                <c:pt idx="1">
                  <c:v>3.72</c:v>
                </c:pt>
                <c:pt idx="2">
                  <c:v>3.57</c:v>
                </c:pt>
                <c:pt idx="3">
                  <c:v>2.23</c:v>
                </c:pt>
                <c:pt idx="4">
                  <c:v>3.05</c:v>
                </c:pt>
                <c:pt idx="5">
                  <c:v>2.46</c:v>
                </c:pt>
                <c:pt idx="6">
                  <c:v>2.0099999999999998</c:v>
                </c:pt>
                <c:pt idx="7">
                  <c:v>2.98</c:v>
                </c:pt>
                <c:pt idx="8">
                  <c:v>4.0199999999999996</c:v>
                </c:pt>
                <c:pt idx="9">
                  <c:v>2.38</c:v>
                </c:pt>
                <c:pt idx="10">
                  <c:v>3.5</c:v>
                </c:pt>
                <c:pt idx="11">
                  <c:v>2.0099999999999998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2.61</c:v>
                </c:pt>
                <c:pt idx="1">
                  <c:v>3.5</c:v>
                </c:pt>
                <c:pt idx="2">
                  <c:v>3.5</c:v>
                </c:pt>
                <c:pt idx="3">
                  <c:v>3.28</c:v>
                </c:pt>
                <c:pt idx="4">
                  <c:v>3.87</c:v>
                </c:pt>
                <c:pt idx="5">
                  <c:v>3.57</c:v>
                </c:pt>
                <c:pt idx="6">
                  <c:v>2.68</c:v>
                </c:pt>
                <c:pt idx="7">
                  <c:v>1.86</c:v>
                </c:pt>
                <c:pt idx="8">
                  <c:v>3.43</c:v>
                </c:pt>
                <c:pt idx="9">
                  <c:v>3.72</c:v>
                </c:pt>
                <c:pt idx="10">
                  <c:v>2.76</c:v>
                </c:pt>
                <c:pt idx="11">
                  <c:v>2.0099999999999998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1.94</c:v>
                </c:pt>
                <c:pt idx="1">
                  <c:v>3.28</c:v>
                </c:pt>
                <c:pt idx="2">
                  <c:v>3.8</c:v>
                </c:pt>
                <c:pt idx="3">
                  <c:v>2.98</c:v>
                </c:pt>
                <c:pt idx="4">
                  <c:v>2.76</c:v>
                </c:pt>
                <c:pt idx="5">
                  <c:v>2.98</c:v>
                </c:pt>
                <c:pt idx="6">
                  <c:v>2.23</c:v>
                </c:pt>
                <c:pt idx="7">
                  <c:v>2.0099999999999998</c:v>
                </c:pt>
                <c:pt idx="8">
                  <c:v>2.5299999999999998</c:v>
                </c:pt>
                <c:pt idx="9">
                  <c:v>2.46</c:v>
                </c:pt>
                <c:pt idx="10">
                  <c:v>2.23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864832"/>
        <c:axId val="860297408"/>
      </c:lineChart>
      <c:catAx>
        <c:axId val="8558648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297408"/>
        <c:crosses val="autoZero"/>
        <c:auto val="1"/>
        <c:lblAlgn val="ctr"/>
        <c:lblOffset val="100"/>
        <c:noMultiLvlLbl val="0"/>
      </c:catAx>
      <c:valAx>
        <c:axId val="860297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864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0.15</c:v>
                </c:pt>
                <c:pt idx="1">
                  <c:v>0</c:v>
                </c:pt>
                <c:pt idx="2">
                  <c:v>0.22</c:v>
                </c:pt>
                <c:pt idx="3">
                  <c:v>7.0000000000000007E-2</c:v>
                </c:pt>
                <c:pt idx="4">
                  <c:v>0</c:v>
                </c:pt>
                <c:pt idx="5">
                  <c:v>7.0000000000000007E-2</c:v>
                </c:pt>
                <c:pt idx="6">
                  <c:v>0</c:v>
                </c:pt>
                <c:pt idx="7">
                  <c:v>0.15</c:v>
                </c:pt>
                <c:pt idx="8">
                  <c:v>0.22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0.22</c:v>
                </c:pt>
                <c:pt idx="1">
                  <c:v>7.0000000000000007E-2</c:v>
                </c:pt>
                <c:pt idx="2">
                  <c:v>0.22</c:v>
                </c:pt>
                <c:pt idx="3">
                  <c:v>0.15</c:v>
                </c:pt>
                <c:pt idx="4">
                  <c:v>0.15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0.3</c:v>
                </c:pt>
                <c:pt idx="9">
                  <c:v>7.0000000000000007E-2</c:v>
                </c:pt>
                <c:pt idx="10">
                  <c:v>0</c:v>
                </c:pt>
                <c:pt idx="11">
                  <c:v>7.0000000000000007E-2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>
                  <c:v>0.22</c:v>
                </c:pt>
                <c:pt idx="5">
                  <c:v>0</c:v>
                </c:pt>
                <c:pt idx="6">
                  <c:v>7.0000000000000007E-2</c:v>
                </c:pt>
                <c:pt idx="7">
                  <c:v>0.22</c:v>
                </c:pt>
                <c:pt idx="8">
                  <c:v>0</c:v>
                </c:pt>
                <c:pt idx="9">
                  <c:v>7.0000000000000007E-2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7.0000000000000007E-2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77984"/>
        <c:axId val="860512832"/>
      </c:lineChart>
      <c:catAx>
        <c:axId val="85597798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512832"/>
        <c:crosses val="autoZero"/>
        <c:auto val="1"/>
        <c:lblAlgn val="ctr"/>
        <c:lblOffset val="100"/>
        <c:noMultiLvlLbl val="0"/>
      </c:catAx>
      <c:valAx>
        <c:axId val="860512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779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4.47</c:v>
                </c:pt>
                <c:pt idx="1">
                  <c:v>4.17</c:v>
                </c:pt>
                <c:pt idx="2">
                  <c:v>4.32</c:v>
                </c:pt>
                <c:pt idx="3">
                  <c:v>3.35</c:v>
                </c:pt>
                <c:pt idx="4">
                  <c:v>3.43</c:v>
                </c:pt>
                <c:pt idx="5">
                  <c:v>2.08</c:v>
                </c:pt>
                <c:pt idx="6">
                  <c:v>2.68</c:v>
                </c:pt>
                <c:pt idx="7">
                  <c:v>4.0999999999999996</c:v>
                </c:pt>
                <c:pt idx="8">
                  <c:v>2.9</c:v>
                </c:pt>
                <c:pt idx="9">
                  <c:v>3.87</c:v>
                </c:pt>
                <c:pt idx="10">
                  <c:v>2.98</c:v>
                </c:pt>
                <c:pt idx="11">
                  <c:v>2.83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3.72</c:v>
                </c:pt>
                <c:pt idx="1">
                  <c:v>3.87</c:v>
                </c:pt>
                <c:pt idx="2">
                  <c:v>2.9</c:v>
                </c:pt>
                <c:pt idx="3">
                  <c:v>3.72</c:v>
                </c:pt>
                <c:pt idx="4">
                  <c:v>4.6900000000000004</c:v>
                </c:pt>
                <c:pt idx="5">
                  <c:v>3.72</c:v>
                </c:pt>
                <c:pt idx="6">
                  <c:v>3.28</c:v>
                </c:pt>
                <c:pt idx="7">
                  <c:v>4.7699999999999996</c:v>
                </c:pt>
                <c:pt idx="8">
                  <c:v>2.76</c:v>
                </c:pt>
                <c:pt idx="9">
                  <c:v>3.35</c:v>
                </c:pt>
                <c:pt idx="10">
                  <c:v>2.5299999999999998</c:v>
                </c:pt>
                <c:pt idx="11">
                  <c:v>2.9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2.5299999999999998</c:v>
                </c:pt>
                <c:pt idx="1">
                  <c:v>3.35</c:v>
                </c:pt>
                <c:pt idx="2">
                  <c:v>2.5299999999999998</c:v>
                </c:pt>
                <c:pt idx="3">
                  <c:v>3.65</c:v>
                </c:pt>
                <c:pt idx="4">
                  <c:v>4.0999999999999996</c:v>
                </c:pt>
                <c:pt idx="5">
                  <c:v>2.68</c:v>
                </c:pt>
                <c:pt idx="6">
                  <c:v>3.13</c:v>
                </c:pt>
                <c:pt idx="7">
                  <c:v>3.35</c:v>
                </c:pt>
                <c:pt idx="8">
                  <c:v>3.72</c:v>
                </c:pt>
                <c:pt idx="9">
                  <c:v>3.87</c:v>
                </c:pt>
                <c:pt idx="10">
                  <c:v>1.94</c:v>
                </c:pt>
                <c:pt idx="11">
                  <c:v>2.5299999999999998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3.5</c:v>
                </c:pt>
                <c:pt idx="1">
                  <c:v>3.8</c:v>
                </c:pt>
                <c:pt idx="2">
                  <c:v>3.65</c:v>
                </c:pt>
                <c:pt idx="3">
                  <c:v>3.95</c:v>
                </c:pt>
                <c:pt idx="4">
                  <c:v>2.98</c:v>
                </c:pt>
                <c:pt idx="5">
                  <c:v>3.65</c:v>
                </c:pt>
                <c:pt idx="6">
                  <c:v>2.0099999999999998</c:v>
                </c:pt>
                <c:pt idx="7">
                  <c:v>2.9</c:v>
                </c:pt>
                <c:pt idx="8">
                  <c:v>2.5299999999999998</c:v>
                </c:pt>
                <c:pt idx="9">
                  <c:v>2.31</c:v>
                </c:pt>
                <c:pt idx="10">
                  <c:v>2.38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5980032"/>
        <c:axId val="860515136"/>
      </c:lineChart>
      <c:catAx>
        <c:axId val="85598003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0515136"/>
        <c:crosses val="autoZero"/>
        <c:auto val="1"/>
        <c:lblAlgn val="ctr"/>
        <c:lblOffset val="100"/>
        <c:noMultiLvlLbl val="0"/>
      </c:catAx>
      <c:valAx>
        <c:axId val="860515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59800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2.852E-2</c:v>
                </c:pt>
                <c:pt idx="1">
                  <c:v>2.4688000000000002E-2</c:v>
                </c:pt>
                <c:pt idx="2">
                  <c:v>5.3076999999999999E-2</c:v>
                </c:pt>
                <c:pt idx="3">
                  <c:v>7.0740999999999998E-2</c:v>
                </c:pt>
                <c:pt idx="4">
                  <c:v>0.27981499999999998</c:v>
                </c:pt>
                <c:pt idx="5">
                  <c:v>0.387318</c:v>
                </c:pt>
                <c:pt idx="6">
                  <c:v>0.15584100000000001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9.4219615640158461E-2</c:v>
                </c:pt>
                <c:pt idx="1">
                  <c:v>5.98230565949135E-2</c:v>
                </c:pt>
                <c:pt idx="2">
                  <c:v>0.14484780968842575</c:v>
                </c:pt>
                <c:pt idx="3">
                  <c:v>2.3976780549213945E-2</c:v>
                </c:pt>
                <c:pt idx="4">
                  <c:v>0.28096334743751777</c:v>
                </c:pt>
                <c:pt idx="5">
                  <c:v>0.39616939008977053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55981056"/>
        <c:axId val="860518016"/>
      </c:barChart>
      <c:catAx>
        <c:axId val="855981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0518016"/>
        <c:crosses val="autoZero"/>
        <c:auto val="1"/>
        <c:lblAlgn val="ctr"/>
        <c:lblOffset val="100"/>
        <c:noMultiLvlLbl val="0"/>
      </c:catAx>
      <c:valAx>
        <c:axId val="860518016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5981056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0.75479854746671282</c:v>
                </c:pt>
                <c:pt idx="1">
                  <c:v>0.57905843251845712</c:v>
                </c:pt>
                <c:pt idx="2">
                  <c:v>0.30612813125555033</c:v>
                </c:pt>
                <c:pt idx="3">
                  <c:v>0.39187917830461583</c:v>
                </c:pt>
                <c:pt idx="4">
                  <c:v>8.2251602446680366E-2</c:v>
                </c:pt>
                <c:pt idx="5">
                  <c:v>0.31675249196212157</c:v>
                </c:pt>
                <c:pt idx="6">
                  <c:v>0.72046061366307446</c:v>
                </c:pt>
                <c:pt idx="7">
                  <c:v>0.91250802322411984</c:v>
                </c:pt>
                <c:pt idx="8">
                  <c:v>0.28140341210503023</c:v>
                </c:pt>
                <c:pt idx="9">
                  <c:v>0.2843254776566031</c:v>
                </c:pt>
                <c:pt idx="10">
                  <c:v>0.84656078453210315</c:v>
                </c:pt>
                <c:pt idx="11">
                  <c:v>0.38479822507231892</c:v>
                </c:pt>
                <c:pt idx="12">
                  <c:v>0.36443755367133945</c:v>
                </c:pt>
                <c:pt idx="13">
                  <c:v>7.9490734092034804E-2</c:v>
                </c:pt>
                <c:pt idx="14">
                  <c:v>5.4625333751469093E-2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56023040"/>
        <c:axId val="860519744"/>
      </c:barChart>
      <c:catAx>
        <c:axId val="8560230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0519744"/>
        <c:crosses val="autoZero"/>
        <c:auto val="1"/>
        <c:lblAlgn val="ctr"/>
        <c:lblOffset val="100"/>
        <c:noMultiLvlLbl val="0"/>
      </c:catAx>
      <c:valAx>
        <c:axId val="860519744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023040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0.275867513995525</c:v>
                </c:pt>
                <c:pt idx="1">
                  <c:v>1.7829211394249245E-2</c:v>
                </c:pt>
                <c:pt idx="2">
                  <c:v>0.23981507137047398</c:v>
                </c:pt>
                <c:pt idx="3">
                  <c:v>6.2813018594161052E-2</c:v>
                </c:pt>
                <c:pt idx="4">
                  <c:v>4.8235774319738533E-3</c:v>
                </c:pt>
                <c:pt idx="5">
                  <c:v>0.39548716940320522</c:v>
                </c:pt>
                <c:pt idx="6">
                  <c:v>3.3644378104116576E-3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23552"/>
        <c:axId val="861013120"/>
      </c:barChart>
      <c:catAx>
        <c:axId val="856023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1013120"/>
        <c:crosses val="autoZero"/>
        <c:auto val="0"/>
        <c:lblAlgn val="ctr"/>
        <c:lblOffset val="100"/>
        <c:noMultiLvlLbl val="0"/>
      </c:catAx>
      <c:valAx>
        <c:axId val="86101312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023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761277</c:v>
                </c:pt>
                <c:pt idx="1">
                  <c:v>962646</c:v>
                </c:pt>
                <c:pt idx="2">
                  <c:v>1169936</c:v>
                </c:pt>
                <c:pt idx="3">
                  <c:v>1342977</c:v>
                </c:pt>
                <c:pt idx="4">
                  <c:v>1342572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368866</c:v>
                </c:pt>
                <c:pt idx="1">
                  <c:v>468981</c:v>
                </c:pt>
                <c:pt idx="2">
                  <c:v>566876</c:v>
                </c:pt>
                <c:pt idx="3">
                  <c:v>650721</c:v>
                </c:pt>
                <c:pt idx="4">
                  <c:v>649729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392411</c:v>
                </c:pt>
                <c:pt idx="1">
                  <c:v>493665</c:v>
                </c:pt>
                <c:pt idx="2">
                  <c:v>603060</c:v>
                </c:pt>
                <c:pt idx="3">
                  <c:v>692256</c:v>
                </c:pt>
                <c:pt idx="4">
                  <c:v>692843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6024064"/>
        <c:axId val="861015424"/>
      </c:lineChart>
      <c:catAx>
        <c:axId val="8560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1015424"/>
        <c:crosses val="autoZero"/>
        <c:auto val="1"/>
        <c:lblAlgn val="ctr"/>
        <c:lblOffset val="100"/>
        <c:noMultiLvlLbl val="0"/>
      </c:catAx>
      <c:valAx>
        <c:axId val="861015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602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66632</c:v>
                </c:pt>
                <c:pt idx="1">
                  <c:v>74697</c:v>
                </c:pt>
                <c:pt idx="2">
                  <c:v>432291</c:v>
                </c:pt>
                <c:pt idx="3">
                  <c:v>25924</c:v>
                </c:pt>
                <c:pt idx="4">
                  <c:v>213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67262</c:v>
                </c:pt>
                <c:pt idx="1">
                  <c:v>82348</c:v>
                </c:pt>
                <c:pt idx="2">
                  <c:v>25639</c:v>
                </c:pt>
                <c:pt idx="3">
                  <c:v>13737</c:v>
                </c:pt>
                <c:pt idx="4">
                  <c:v>29475</c:v>
                </c:pt>
                <c:pt idx="5">
                  <c:v>14992</c:v>
                </c:pt>
                <c:pt idx="6">
                  <c:v>314695</c:v>
                </c:pt>
                <c:pt idx="7">
                  <c:v>12809</c:v>
                </c:pt>
                <c:pt idx="8">
                  <c:v>10158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0.14652193350536083</c:v>
                </c:pt>
                <c:pt idx="1">
                  <c:v>0.62245821535855184</c:v>
                </c:pt>
                <c:pt idx="2">
                  <c:v>0.10331688875991184</c:v>
                </c:pt>
                <c:pt idx="3">
                  <c:v>0.12770296237617551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73783</c:v>
                </c:pt>
                <c:pt idx="1">
                  <c:v>90245</c:v>
                </c:pt>
                <c:pt idx="2">
                  <c:v>22015</c:v>
                </c:pt>
                <c:pt idx="3">
                  <c:v>15092</c:v>
                </c:pt>
                <c:pt idx="4">
                  <c:v>34055</c:v>
                </c:pt>
                <c:pt idx="5">
                  <c:v>16862</c:v>
                </c:pt>
                <c:pt idx="6">
                  <c:v>303484</c:v>
                </c:pt>
                <c:pt idx="7">
                  <c:v>13657</c:v>
                </c:pt>
                <c:pt idx="8">
                  <c:v>13918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64542</c:v>
                </c:pt>
                <c:pt idx="1">
                  <c:v>86675</c:v>
                </c:pt>
                <c:pt idx="2">
                  <c:v>29052</c:v>
                </c:pt>
                <c:pt idx="3">
                  <c:v>23547</c:v>
                </c:pt>
                <c:pt idx="4">
                  <c:v>37210</c:v>
                </c:pt>
                <c:pt idx="5">
                  <c:v>23232</c:v>
                </c:pt>
                <c:pt idx="6">
                  <c:v>221533</c:v>
                </c:pt>
                <c:pt idx="7">
                  <c:v>15336</c:v>
                </c:pt>
                <c:pt idx="8">
                  <c:v>29358</c:v>
                </c:pt>
                <c:pt idx="9">
                  <c:v>26401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143906</c:v>
                </c:pt>
                <c:pt idx="1">
                  <c:v>69053</c:v>
                </c:pt>
                <c:pt idx="2">
                  <c:v>74853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1160</c:v>
                </c:pt>
                <c:pt idx="1">
                  <c:v>539</c:v>
                </c:pt>
                <c:pt idx="2">
                  <c:v>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24576"/>
        <c:axId val="861324992"/>
      </c:barChart>
      <c:catAx>
        <c:axId val="8560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1324992"/>
        <c:crosses val="autoZero"/>
        <c:auto val="1"/>
        <c:lblAlgn val="ctr"/>
        <c:lblOffset val="100"/>
        <c:noMultiLvlLbl val="0"/>
      </c:catAx>
      <c:valAx>
        <c:axId val="861324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0245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4400</c:v>
                </c:pt>
                <c:pt idx="1">
                  <c:v>2780</c:v>
                </c:pt>
                <c:pt idx="2">
                  <c:v>1620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9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25088"/>
        <c:axId val="861326720"/>
      </c:barChart>
      <c:catAx>
        <c:axId val="85602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1326720"/>
        <c:crosses val="autoZero"/>
        <c:auto val="1"/>
        <c:lblAlgn val="ctr"/>
        <c:lblOffset val="100"/>
        <c:noMultiLvlLbl val="0"/>
      </c:catAx>
      <c:valAx>
        <c:axId val="8613267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025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308.86</c:v>
                </c:pt>
                <c:pt idx="1">
                  <c:v>322.39</c:v>
                </c:pt>
                <c:pt idx="2">
                  <c:v>326.39999999999998</c:v>
                </c:pt>
                <c:pt idx="3">
                  <c:v>340.27</c:v>
                </c:pt>
                <c:pt idx="4">
                  <c:v>378.55</c:v>
                </c:pt>
                <c:pt idx="5">
                  <c:v>305.3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25600"/>
        <c:axId val="861328448"/>
      </c:barChart>
      <c:catAx>
        <c:axId val="85602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1328448"/>
        <c:crosses val="autoZero"/>
        <c:auto val="1"/>
        <c:lblAlgn val="ctr"/>
        <c:lblOffset val="100"/>
        <c:noMultiLvlLbl val="0"/>
      </c:catAx>
      <c:valAx>
        <c:axId val="86132844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0256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255.36</c:v>
                </c:pt>
                <c:pt idx="1">
                  <c:v>299.05</c:v>
                </c:pt>
                <c:pt idx="2">
                  <c:v>357.41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6026112"/>
        <c:axId val="861330176"/>
      </c:barChart>
      <c:catAx>
        <c:axId val="85602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61330176"/>
        <c:crosses val="autoZero"/>
        <c:auto val="1"/>
        <c:lblAlgn val="ctr"/>
        <c:lblOffset val="100"/>
        <c:noMultiLvlLbl val="0"/>
      </c:catAx>
      <c:valAx>
        <c:axId val="86133017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6026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0.24579997797084266</c:v>
                </c:pt>
                <c:pt idx="1">
                  <c:v>4.9900120888400561E-2</c:v>
                </c:pt>
                <c:pt idx="2">
                  <c:v>8.5299888902336043E-2</c:v>
                </c:pt>
                <c:pt idx="3">
                  <c:v>4.7800007886982264E-2</c:v>
                </c:pt>
                <c:pt idx="4">
                  <c:v>2.2600011694490944E-2</c:v>
                </c:pt>
                <c:pt idx="5">
                  <c:v>0.10030011327338322</c:v>
                </c:pt>
                <c:pt idx="6">
                  <c:v>7.9399882239195849E-2</c:v>
                </c:pt>
                <c:pt idx="7">
                  <c:v>4.8099985177912641E-2</c:v>
                </c:pt>
                <c:pt idx="8">
                  <c:v>5.2899893797704343E-2</c:v>
                </c:pt>
                <c:pt idx="9">
                  <c:v>2.4199981234421512E-2</c:v>
                </c:pt>
                <c:pt idx="10">
                  <c:v>8.6000742464192436E-3</c:v>
                </c:pt>
                <c:pt idx="11">
                  <c:v>0.23510006268791078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50880"/>
        <c:axId val="854083264"/>
      </c:barChart>
      <c:catAx>
        <c:axId val="80185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5408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5408326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018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901540</c:v>
                </c:pt>
                <c:pt idx="1">
                  <c:v>895524</c:v>
                </c:pt>
                <c:pt idx="2">
                  <c:v>887918</c:v>
                </c:pt>
                <c:pt idx="3">
                  <c:v>886325</c:v>
                </c:pt>
                <c:pt idx="4">
                  <c:v>879771</c:v>
                </c:pt>
                <c:pt idx="5">
                  <c:v>875594</c:v>
                </c:pt>
                <c:pt idx="6">
                  <c:v>911304</c:v>
                </c:pt>
                <c:pt idx="7">
                  <c:v>913764</c:v>
                </c:pt>
                <c:pt idx="8">
                  <c:v>912276</c:v>
                </c:pt>
                <c:pt idx="9">
                  <c:v>910513</c:v>
                </c:pt>
                <c:pt idx="10">
                  <c:v>909364</c:v>
                </c:pt>
                <c:pt idx="11">
                  <c:v>908989</c:v>
                </c:pt>
                <c:pt idx="12">
                  <c:v>912034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350701</c:v>
                </c:pt>
                <c:pt idx="1">
                  <c:v>346027</c:v>
                </c:pt>
                <c:pt idx="2">
                  <c:v>344264</c:v>
                </c:pt>
                <c:pt idx="3">
                  <c:v>342722</c:v>
                </c:pt>
                <c:pt idx="4">
                  <c:v>337688</c:v>
                </c:pt>
                <c:pt idx="5">
                  <c:v>339650</c:v>
                </c:pt>
                <c:pt idx="6">
                  <c:v>339402</c:v>
                </c:pt>
                <c:pt idx="7">
                  <c:v>340249</c:v>
                </c:pt>
                <c:pt idx="8">
                  <c:v>339658</c:v>
                </c:pt>
                <c:pt idx="9">
                  <c:v>341857</c:v>
                </c:pt>
                <c:pt idx="10">
                  <c:v>338822</c:v>
                </c:pt>
                <c:pt idx="11">
                  <c:v>338182</c:v>
                </c:pt>
                <c:pt idx="12">
                  <c:v>341309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608471</c:v>
                </c:pt>
                <c:pt idx="1">
                  <c:v>603158</c:v>
                </c:pt>
                <c:pt idx="2">
                  <c:v>600539</c:v>
                </c:pt>
                <c:pt idx="3">
                  <c:v>599573</c:v>
                </c:pt>
                <c:pt idx="4">
                  <c:v>597613</c:v>
                </c:pt>
                <c:pt idx="5">
                  <c:v>593205</c:v>
                </c:pt>
                <c:pt idx="6">
                  <c:v>643728</c:v>
                </c:pt>
                <c:pt idx="7">
                  <c:v>644526</c:v>
                </c:pt>
                <c:pt idx="8">
                  <c:v>641519</c:v>
                </c:pt>
                <c:pt idx="9">
                  <c:v>636708</c:v>
                </c:pt>
                <c:pt idx="10">
                  <c:v>637766</c:v>
                </c:pt>
                <c:pt idx="11">
                  <c:v>637972</c:v>
                </c:pt>
                <c:pt idx="12">
                  <c:v>637995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233659</c:v>
                </c:pt>
                <c:pt idx="1">
                  <c:v>231140</c:v>
                </c:pt>
                <c:pt idx="2">
                  <c:v>216133</c:v>
                </c:pt>
                <c:pt idx="3">
                  <c:v>216350</c:v>
                </c:pt>
                <c:pt idx="4">
                  <c:v>216054</c:v>
                </c:pt>
                <c:pt idx="5">
                  <c:v>220345</c:v>
                </c:pt>
                <c:pt idx="6">
                  <c:v>222201</c:v>
                </c:pt>
                <c:pt idx="7">
                  <c:v>225221</c:v>
                </c:pt>
                <c:pt idx="8">
                  <c:v>223763</c:v>
                </c:pt>
                <c:pt idx="9">
                  <c:v>225091</c:v>
                </c:pt>
                <c:pt idx="10">
                  <c:v>225214</c:v>
                </c:pt>
                <c:pt idx="11">
                  <c:v>225040</c:v>
                </c:pt>
                <c:pt idx="12">
                  <c:v>228791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08256"/>
        <c:axId val="854085568"/>
      </c:lineChart>
      <c:catAx>
        <c:axId val="802208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085568"/>
        <c:crosses val="autoZero"/>
        <c:auto val="1"/>
        <c:lblAlgn val="ctr"/>
        <c:lblOffset val="100"/>
        <c:noMultiLvlLbl val="0"/>
      </c:catAx>
      <c:valAx>
        <c:axId val="8540855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825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1926910</c:v>
                </c:pt>
                <c:pt idx="1">
                  <c:v>1900951</c:v>
                </c:pt>
                <c:pt idx="2">
                  <c:v>1876746</c:v>
                </c:pt>
                <c:pt idx="3">
                  <c:v>1887614</c:v>
                </c:pt>
                <c:pt idx="4">
                  <c:v>1881718</c:v>
                </c:pt>
                <c:pt idx="5">
                  <c:v>1886518</c:v>
                </c:pt>
                <c:pt idx="6">
                  <c:v>2008944</c:v>
                </c:pt>
                <c:pt idx="7">
                  <c:v>2027329</c:v>
                </c:pt>
                <c:pt idx="8">
                  <c:v>2017845</c:v>
                </c:pt>
                <c:pt idx="9">
                  <c:v>2028702</c:v>
                </c:pt>
                <c:pt idx="10">
                  <c:v>1997112</c:v>
                </c:pt>
                <c:pt idx="11">
                  <c:v>1994896</c:v>
                </c:pt>
                <c:pt idx="12">
                  <c:v>2003708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843561</c:v>
                </c:pt>
                <c:pt idx="1">
                  <c:v>830708</c:v>
                </c:pt>
                <c:pt idx="2">
                  <c:v>837142</c:v>
                </c:pt>
                <c:pt idx="3">
                  <c:v>847645</c:v>
                </c:pt>
                <c:pt idx="4">
                  <c:v>842976</c:v>
                </c:pt>
                <c:pt idx="5">
                  <c:v>847391</c:v>
                </c:pt>
                <c:pt idx="6">
                  <c:v>865545</c:v>
                </c:pt>
                <c:pt idx="7">
                  <c:v>870583</c:v>
                </c:pt>
                <c:pt idx="8">
                  <c:v>867863</c:v>
                </c:pt>
                <c:pt idx="9">
                  <c:v>881909</c:v>
                </c:pt>
                <c:pt idx="10">
                  <c:v>854571</c:v>
                </c:pt>
                <c:pt idx="11">
                  <c:v>853360</c:v>
                </c:pt>
                <c:pt idx="12">
                  <c:v>853790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739685</c:v>
                </c:pt>
                <c:pt idx="1">
                  <c:v>731837</c:v>
                </c:pt>
                <c:pt idx="2">
                  <c:v>726892</c:v>
                </c:pt>
                <c:pt idx="3">
                  <c:v>725785</c:v>
                </c:pt>
                <c:pt idx="4">
                  <c:v>723980</c:v>
                </c:pt>
                <c:pt idx="5">
                  <c:v>721346</c:v>
                </c:pt>
                <c:pt idx="6">
                  <c:v>821249</c:v>
                </c:pt>
                <c:pt idx="7">
                  <c:v>827876</c:v>
                </c:pt>
                <c:pt idx="8">
                  <c:v>821745</c:v>
                </c:pt>
                <c:pt idx="9">
                  <c:v>815281</c:v>
                </c:pt>
                <c:pt idx="10">
                  <c:v>817678</c:v>
                </c:pt>
                <c:pt idx="11">
                  <c:v>819833</c:v>
                </c:pt>
                <c:pt idx="12">
                  <c:v>822192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300813</c:v>
                </c:pt>
                <c:pt idx="1">
                  <c:v>297560</c:v>
                </c:pt>
                <c:pt idx="2">
                  <c:v>271106</c:v>
                </c:pt>
                <c:pt idx="3">
                  <c:v>272048</c:v>
                </c:pt>
                <c:pt idx="4">
                  <c:v>272722</c:v>
                </c:pt>
                <c:pt idx="5">
                  <c:v>280256</c:v>
                </c:pt>
                <c:pt idx="6">
                  <c:v>283873</c:v>
                </c:pt>
                <c:pt idx="7">
                  <c:v>290097</c:v>
                </c:pt>
                <c:pt idx="8">
                  <c:v>288292</c:v>
                </c:pt>
                <c:pt idx="9">
                  <c:v>290190</c:v>
                </c:pt>
                <c:pt idx="10">
                  <c:v>286605</c:v>
                </c:pt>
                <c:pt idx="11">
                  <c:v>286170</c:v>
                </c:pt>
                <c:pt idx="12">
                  <c:v>292216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343744"/>
        <c:axId val="854087872"/>
      </c:lineChart>
      <c:catAx>
        <c:axId val="7973437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087872"/>
        <c:crosses val="autoZero"/>
        <c:auto val="1"/>
        <c:lblAlgn val="ctr"/>
        <c:lblOffset val="100"/>
        <c:noMultiLvlLbl val="0"/>
      </c:catAx>
      <c:valAx>
        <c:axId val="854087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797343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22884919876</c:v>
                </c:pt>
                <c:pt idx="1">
                  <c:v>23676686946</c:v>
                </c:pt>
                <c:pt idx="2">
                  <c:v>23160381892</c:v>
                </c:pt>
                <c:pt idx="3">
                  <c:v>23466479097</c:v>
                </c:pt>
                <c:pt idx="4">
                  <c:v>23387743842</c:v>
                </c:pt>
                <c:pt idx="5">
                  <c:v>23571618657</c:v>
                </c:pt>
                <c:pt idx="6">
                  <c:v>23473288872</c:v>
                </c:pt>
                <c:pt idx="7">
                  <c:v>23830048375</c:v>
                </c:pt>
                <c:pt idx="8">
                  <c:v>23738724723</c:v>
                </c:pt>
                <c:pt idx="9">
                  <c:v>23776040856</c:v>
                </c:pt>
                <c:pt idx="10">
                  <c:v>23561972154</c:v>
                </c:pt>
                <c:pt idx="11">
                  <c:v>23712234616</c:v>
                </c:pt>
                <c:pt idx="12">
                  <c:v>24078918812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10641840824</c:v>
                </c:pt>
                <c:pt idx="1">
                  <c:v>10446434763</c:v>
                </c:pt>
                <c:pt idx="2">
                  <c:v>10482721339</c:v>
                </c:pt>
                <c:pt idx="3">
                  <c:v>10502891202</c:v>
                </c:pt>
                <c:pt idx="4">
                  <c:v>10449434501</c:v>
                </c:pt>
                <c:pt idx="5">
                  <c:v>10589566785</c:v>
                </c:pt>
                <c:pt idx="6">
                  <c:v>10475694876</c:v>
                </c:pt>
                <c:pt idx="7">
                  <c:v>10733943724</c:v>
                </c:pt>
                <c:pt idx="8">
                  <c:v>10746436093</c:v>
                </c:pt>
                <c:pt idx="9">
                  <c:v>10703900396</c:v>
                </c:pt>
                <c:pt idx="10">
                  <c:v>10485194412</c:v>
                </c:pt>
                <c:pt idx="11">
                  <c:v>10493907568</c:v>
                </c:pt>
                <c:pt idx="12">
                  <c:v>10710456644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1093819151</c:v>
                </c:pt>
                <c:pt idx="1">
                  <c:v>1069650337</c:v>
                </c:pt>
                <c:pt idx="2">
                  <c:v>989960187</c:v>
                </c:pt>
                <c:pt idx="3">
                  <c:v>1043077491</c:v>
                </c:pt>
                <c:pt idx="4">
                  <c:v>1018951227</c:v>
                </c:pt>
                <c:pt idx="5">
                  <c:v>991990000</c:v>
                </c:pt>
                <c:pt idx="6">
                  <c:v>983251229</c:v>
                </c:pt>
                <c:pt idx="7">
                  <c:v>985317074</c:v>
                </c:pt>
                <c:pt idx="8">
                  <c:v>930394674</c:v>
                </c:pt>
                <c:pt idx="9">
                  <c:v>921360768</c:v>
                </c:pt>
                <c:pt idx="10">
                  <c:v>931056367</c:v>
                </c:pt>
                <c:pt idx="11">
                  <c:v>1124259720</c:v>
                </c:pt>
                <c:pt idx="12">
                  <c:v>1239920929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1793785502</c:v>
                </c:pt>
                <c:pt idx="1">
                  <c:v>1858575441</c:v>
                </c:pt>
                <c:pt idx="2">
                  <c:v>1728218674</c:v>
                </c:pt>
                <c:pt idx="3">
                  <c:v>1671242192</c:v>
                </c:pt>
                <c:pt idx="4">
                  <c:v>1667747109</c:v>
                </c:pt>
                <c:pt idx="5">
                  <c:v>1711697451</c:v>
                </c:pt>
                <c:pt idx="6">
                  <c:v>1680275582</c:v>
                </c:pt>
                <c:pt idx="7">
                  <c:v>1779217968</c:v>
                </c:pt>
                <c:pt idx="8">
                  <c:v>1776783116</c:v>
                </c:pt>
                <c:pt idx="9">
                  <c:v>1767676238</c:v>
                </c:pt>
                <c:pt idx="10">
                  <c:v>1767403044</c:v>
                </c:pt>
                <c:pt idx="11">
                  <c:v>1760543192</c:v>
                </c:pt>
                <c:pt idx="12">
                  <c:v>1799804264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834944"/>
        <c:axId val="854385216"/>
      </c:lineChart>
      <c:catAx>
        <c:axId val="8108349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385216"/>
        <c:crosses val="autoZero"/>
        <c:auto val="1"/>
        <c:lblAlgn val="ctr"/>
        <c:lblOffset val="100"/>
        <c:noMultiLvlLbl val="0"/>
      </c:catAx>
      <c:valAx>
        <c:axId val="854385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108349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11876</c:v>
                </c:pt>
                <c:pt idx="1">
                  <c:v>12455</c:v>
                </c:pt>
                <c:pt idx="2">
                  <c:v>12341</c:v>
                </c:pt>
                <c:pt idx="3">
                  <c:v>12432</c:v>
                </c:pt>
                <c:pt idx="4">
                  <c:v>12429</c:v>
                </c:pt>
                <c:pt idx="5">
                  <c:v>12495</c:v>
                </c:pt>
                <c:pt idx="6">
                  <c:v>11684</c:v>
                </c:pt>
                <c:pt idx="7">
                  <c:v>11754</c:v>
                </c:pt>
                <c:pt idx="8">
                  <c:v>11764</c:v>
                </c:pt>
                <c:pt idx="9">
                  <c:v>11720</c:v>
                </c:pt>
                <c:pt idx="10">
                  <c:v>11798</c:v>
                </c:pt>
                <c:pt idx="11">
                  <c:v>11886</c:v>
                </c:pt>
                <c:pt idx="12">
                  <c:v>12017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12615</c:v>
                </c:pt>
                <c:pt idx="1">
                  <c:v>12575</c:v>
                </c:pt>
                <c:pt idx="2">
                  <c:v>12522</c:v>
                </c:pt>
                <c:pt idx="3">
                  <c:v>12391</c:v>
                </c:pt>
                <c:pt idx="4">
                  <c:v>12396</c:v>
                </c:pt>
                <c:pt idx="5">
                  <c:v>12497</c:v>
                </c:pt>
                <c:pt idx="6">
                  <c:v>12103</c:v>
                </c:pt>
                <c:pt idx="7">
                  <c:v>12330</c:v>
                </c:pt>
                <c:pt idx="8">
                  <c:v>12383</c:v>
                </c:pt>
                <c:pt idx="9">
                  <c:v>12137</c:v>
                </c:pt>
                <c:pt idx="10">
                  <c:v>12270</c:v>
                </c:pt>
                <c:pt idx="11">
                  <c:v>12297</c:v>
                </c:pt>
                <c:pt idx="12">
                  <c:v>12545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1479</c:v>
                </c:pt>
                <c:pt idx="1">
                  <c:v>1462</c:v>
                </c:pt>
                <c:pt idx="2">
                  <c:v>1362</c:v>
                </c:pt>
                <c:pt idx="3">
                  <c:v>1437</c:v>
                </c:pt>
                <c:pt idx="4">
                  <c:v>1407</c:v>
                </c:pt>
                <c:pt idx="5">
                  <c:v>1375</c:v>
                </c:pt>
                <c:pt idx="6">
                  <c:v>1197</c:v>
                </c:pt>
                <c:pt idx="7">
                  <c:v>1190</c:v>
                </c:pt>
                <c:pt idx="8">
                  <c:v>1132</c:v>
                </c:pt>
                <c:pt idx="9">
                  <c:v>1130</c:v>
                </c:pt>
                <c:pt idx="10">
                  <c:v>1139</c:v>
                </c:pt>
                <c:pt idx="11">
                  <c:v>1371</c:v>
                </c:pt>
                <c:pt idx="12">
                  <c:v>1508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5963</c:v>
                </c:pt>
                <c:pt idx="1">
                  <c:v>6246</c:v>
                </c:pt>
                <c:pt idx="2">
                  <c:v>6375</c:v>
                </c:pt>
                <c:pt idx="3">
                  <c:v>6143</c:v>
                </c:pt>
                <c:pt idx="4">
                  <c:v>6115</c:v>
                </c:pt>
                <c:pt idx="5">
                  <c:v>6108</c:v>
                </c:pt>
                <c:pt idx="6">
                  <c:v>5919</c:v>
                </c:pt>
                <c:pt idx="7">
                  <c:v>6133</c:v>
                </c:pt>
                <c:pt idx="8">
                  <c:v>6163</c:v>
                </c:pt>
                <c:pt idx="9">
                  <c:v>6091</c:v>
                </c:pt>
                <c:pt idx="10">
                  <c:v>6167</c:v>
                </c:pt>
                <c:pt idx="11">
                  <c:v>6152</c:v>
                </c:pt>
                <c:pt idx="12">
                  <c:v>6159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57536"/>
        <c:axId val="854387520"/>
      </c:lineChart>
      <c:catAx>
        <c:axId val="8018575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387520"/>
        <c:crosses val="autoZero"/>
        <c:auto val="1"/>
        <c:lblAlgn val="ctr"/>
        <c:lblOffset val="100"/>
        <c:noMultiLvlLbl val="0"/>
      </c:catAx>
      <c:valAx>
        <c:axId val="854387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18575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2.1100000000000001E-2</c:v>
                </c:pt>
                <c:pt idx="1">
                  <c:v>9.4999999999999998E-3</c:v>
                </c:pt>
                <c:pt idx="2">
                  <c:v>1.4E-2</c:v>
                </c:pt>
                <c:pt idx="3">
                  <c:v>9.2999999999999992E-3</c:v>
                </c:pt>
                <c:pt idx="4">
                  <c:v>9.7000000000000003E-3</c:v>
                </c:pt>
                <c:pt idx="5">
                  <c:v>0.01</c:v>
                </c:pt>
                <c:pt idx="6">
                  <c:v>1.01E-2</c:v>
                </c:pt>
                <c:pt idx="7">
                  <c:v>1.0200000000000001E-2</c:v>
                </c:pt>
                <c:pt idx="8">
                  <c:v>1.04E-2</c:v>
                </c:pt>
                <c:pt idx="9">
                  <c:v>9.5999999999999992E-3</c:v>
                </c:pt>
                <c:pt idx="10">
                  <c:v>9.9000000000000008E-3</c:v>
                </c:pt>
                <c:pt idx="11">
                  <c:v>9.9000000000000008E-3</c:v>
                </c:pt>
                <c:pt idx="12">
                  <c:v>9.7999999999999997E-3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6.8999999999999999E-3</c:v>
                </c:pt>
                <c:pt idx="1">
                  <c:v>6.8999999999999999E-3</c:v>
                </c:pt>
                <c:pt idx="2">
                  <c:v>7.0000000000000001E-3</c:v>
                </c:pt>
                <c:pt idx="3">
                  <c:v>7.3000000000000001E-3</c:v>
                </c:pt>
                <c:pt idx="4">
                  <c:v>7.4000000000000003E-3</c:v>
                </c:pt>
                <c:pt idx="5">
                  <c:v>7.4000000000000003E-3</c:v>
                </c:pt>
                <c:pt idx="6">
                  <c:v>7.4000000000000003E-3</c:v>
                </c:pt>
                <c:pt idx="7">
                  <c:v>7.4999999999999997E-3</c:v>
                </c:pt>
                <c:pt idx="8">
                  <c:v>7.3000000000000001E-3</c:v>
                </c:pt>
                <c:pt idx="9">
                  <c:v>7.4000000000000003E-3</c:v>
                </c:pt>
                <c:pt idx="10">
                  <c:v>7.4000000000000003E-3</c:v>
                </c:pt>
                <c:pt idx="11">
                  <c:v>7.3000000000000001E-3</c:v>
                </c:pt>
                <c:pt idx="12">
                  <c:v>7.1999999999999998E-3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1.54E-2</c:v>
                </c:pt>
                <c:pt idx="1">
                  <c:v>2.3E-3</c:v>
                </c:pt>
                <c:pt idx="2">
                  <c:v>1.0800000000000001E-2</c:v>
                </c:pt>
                <c:pt idx="3">
                  <c:v>1.8E-3</c:v>
                </c:pt>
                <c:pt idx="4">
                  <c:v>2E-3</c:v>
                </c:pt>
                <c:pt idx="5">
                  <c:v>2.2000000000000001E-3</c:v>
                </c:pt>
                <c:pt idx="6">
                  <c:v>2.2000000000000001E-3</c:v>
                </c:pt>
                <c:pt idx="7">
                  <c:v>2.2000000000000001E-3</c:v>
                </c:pt>
                <c:pt idx="8">
                  <c:v>2.5999999999999999E-3</c:v>
                </c:pt>
                <c:pt idx="9">
                  <c:v>1.5E-3</c:v>
                </c:pt>
                <c:pt idx="10">
                  <c:v>2.0999999999999999E-3</c:v>
                </c:pt>
                <c:pt idx="11">
                  <c:v>2.7000000000000001E-3</c:v>
                </c:pt>
                <c:pt idx="12">
                  <c:v>2.3E-3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2.8E-3</c:v>
                </c:pt>
                <c:pt idx="1">
                  <c:v>2.8999999999999998E-3</c:v>
                </c:pt>
                <c:pt idx="2">
                  <c:v>2.8E-3</c:v>
                </c:pt>
                <c:pt idx="3">
                  <c:v>2.7000000000000001E-3</c:v>
                </c:pt>
                <c:pt idx="4">
                  <c:v>2.8999999999999998E-3</c:v>
                </c:pt>
                <c:pt idx="5">
                  <c:v>3.2000000000000002E-3</c:v>
                </c:pt>
                <c:pt idx="6">
                  <c:v>3.3E-3</c:v>
                </c:pt>
                <c:pt idx="7">
                  <c:v>3.3E-3</c:v>
                </c:pt>
                <c:pt idx="8">
                  <c:v>3.3E-3</c:v>
                </c:pt>
                <c:pt idx="9">
                  <c:v>3.3999999999999998E-3</c:v>
                </c:pt>
                <c:pt idx="10">
                  <c:v>3.3999999999999998E-3</c:v>
                </c:pt>
                <c:pt idx="11">
                  <c:v>3.2000000000000002E-3</c:v>
                </c:pt>
                <c:pt idx="12">
                  <c:v>3.3E-3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08768"/>
        <c:axId val="854389824"/>
      </c:lineChart>
      <c:catAx>
        <c:axId val="8022087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54389824"/>
        <c:crosses val="autoZero"/>
        <c:auto val="1"/>
        <c:lblAlgn val="ctr"/>
        <c:lblOffset val="100"/>
        <c:noMultiLvlLbl val="0"/>
      </c:catAx>
      <c:valAx>
        <c:axId val="854389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02208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29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le_29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584200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842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350</v>
      </c>
      <c r="C13" s="16"/>
      <c r="D13" s="9" t="s">
        <v>106</v>
      </c>
      <c r="E13" s="248" t="s">
        <v>503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1</v>
      </c>
      <c r="C16" s="9" t="s">
        <v>71</v>
      </c>
      <c r="D16" s="69">
        <v>60</v>
      </c>
      <c r="F16" s="115" t="s">
        <v>241</v>
      </c>
      <c r="G16" s="118">
        <v>32709</v>
      </c>
      <c r="H16" s="121">
        <f t="shared" ref="H16:H22" si="0">IF(SUM($B$70:$B$75)&gt;0,G16/SUM($B$70:$B$75,0))</f>
        <v>3.2680078130854197E-2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94303</v>
      </c>
      <c r="H17" s="114">
        <f t="shared" si="0"/>
        <v>9.4219615640158461E-2</v>
      </c>
    </row>
    <row r="18" spans="1:8" ht="15.75" x14ac:dyDescent="0.25">
      <c r="A18" s="68"/>
      <c r="B18" s="69">
        <f>C18+D18</f>
        <v>1175</v>
      </c>
      <c r="C18" s="69">
        <v>136</v>
      </c>
      <c r="D18" s="69">
        <v>1039</v>
      </c>
      <c r="F18" s="26" t="s">
        <v>244</v>
      </c>
      <c r="G18" s="119">
        <v>59876</v>
      </c>
      <c r="H18" s="114">
        <f t="shared" si="0"/>
        <v>5.98230565949135E-2</v>
      </c>
    </row>
    <row r="19" spans="1:8" x14ac:dyDescent="0.2">
      <c r="A19" s="70"/>
      <c r="F19" s="26" t="s">
        <v>245</v>
      </c>
      <c r="G19" s="119">
        <v>144976</v>
      </c>
      <c r="H19" s="114">
        <f t="shared" si="0"/>
        <v>0.14484780968842575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23998</v>
      </c>
      <c r="H20" s="114">
        <f t="shared" si="0"/>
        <v>2.3976780549213945E-2</v>
      </c>
    </row>
    <row r="21" spans="1:8" ht="15.75" x14ac:dyDescent="0.25">
      <c r="A21" s="14" t="s">
        <v>485</v>
      </c>
      <c r="B21" s="10"/>
      <c r="C21" s="10"/>
      <c r="D21" s="11">
        <v>1342572</v>
      </c>
      <c r="F21" s="26" t="s">
        <v>247</v>
      </c>
      <c r="G21" s="119">
        <v>281212</v>
      </c>
      <c r="H21" s="114">
        <f t="shared" si="0"/>
        <v>0.28096334743751777</v>
      </c>
    </row>
    <row r="22" spans="1:8" ht="15.75" x14ac:dyDescent="0.25">
      <c r="A22" s="14" t="s">
        <v>486</v>
      </c>
      <c r="B22" s="10"/>
      <c r="C22" s="10"/>
      <c r="D22" s="12">
        <v>-1.5100000000000001E-4</v>
      </c>
      <c r="F22" s="26" t="s">
        <v>248</v>
      </c>
      <c r="G22" s="119">
        <v>396520</v>
      </c>
      <c r="H22" s="114">
        <f t="shared" si="0"/>
        <v>0.39616939008977053</v>
      </c>
    </row>
    <row r="23" spans="1:8" ht="15.75" x14ac:dyDescent="0.25">
      <c r="A23" s="9" t="s">
        <v>4</v>
      </c>
      <c r="B23" s="10"/>
      <c r="C23" s="10"/>
      <c r="D23" s="11">
        <v>341197</v>
      </c>
      <c r="F23" s="27" t="s">
        <v>249</v>
      </c>
      <c r="G23" s="117"/>
      <c r="H23" s="125">
        <v>9.83</v>
      </c>
    </row>
    <row r="24" spans="1:8" ht="15.75" x14ac:dyDescent="0.25">
      <c r="A24" s="14" t="s">
        <v>5</v>
      </c>
      <c r="B24" s="10"/>
      <c r="C24" s="10"/>
      <c r="D24" s="11">
        <v>341118</v>
      </c>
      <c r="F24" s="27" t="s">
        <v>250</v>
      </c>
      <c r="G24" s="117"/>
      <c r="H24" s="125">
        <v>9.75</v>
      </c>
    </row>
    <row r="25" spans="1:8" ht="15.75" x14ac:dyDescent="0.25">
      <c r="A25" s="9" t="s">
        <v>6</v>
      </c>
      <c r="B25" s="10"/>
      <c r="C25" s="10"/>
      <c r="D25" s="11">
        <v>654190</v>
      </c>
      <c r="F25" s="27" t="s">
        <v>251</v>
      </c>
      <c r="G25" s="117"/>
      <c r="H25" s="125">
        <v>9.92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7331.47</v>
      </c>
      <c r="F28" s="26" t="s">
        <v>252</v>
      </c>
      <c r="G28" s="119">
        <v>1026200</v>
      </c>
      <c r="H28" s="114">
        <f t="shared" ref="H28:H34" si="1">IF($B$58&gt;0,G28/$B$58,0)</f>
        <v>0.76435379257127367</v>
      </c>
    </row>
    <row r="29" spans="1:8" ht="15.75" x14ac:dyDescent="0.25">
      <c r="A29" s="9" t="s">
        <v>10</v>
      </c>
      <c r="B29" s="16"/>
      <c r="C29" s="127">
        <v>5368.34</v>
      </c>
      <c r="F29" s="115" t="s">
        <v>254</v>
      </c>
      <c r="G29" s="118">
        <v>316372</v>
      </c>
      <c r="H29" s="121">
        <f t="shared" si="1"/>
        <v>0.23564620742872636</v>
      </c>
    </row>
    <row r="30" spans="1:8" ht="15.75" x14ac:dyDescent="0.25">
      <c r="A30" s="9" t="s">
        <v>69</v>
      </c>
      <c r="B30" s="16"/>
      <c r="C30" s="127">
        <v>1616.86</v>
      </c>
      <c r="F30" s="26" t="s">
        <v>255</v>
      </c>
      <c r="G30" s="119">
        <v>84864</v>
      </c>
      <c r="H30" s="114">
        <f t="shared" si="1"/>
        <v>6.3210017786755571E-2</v>
      </c>
    </row>
    <row r="31" spans="1:8" ht="15.75" x14ac:dyDescent="0.25">
      <c r="A31" s="9" t="s">
        <v>70</v>
      </c>
      <c r="B31" s="16"/>
      <c r="C31" s="127">
        <v>2095.12</v>
      </c>
      <c r="F31" s="26" t="s">
        <v>256</v>
      </c>
      <c r="G31" s="119">
        <v>119652</v>
      </c>
      <c r="H31" s="114">
        <f t="shared" si="1"/>
        <v>8.9121477283899853E-2</v>
      </c>
    </row>
    <row r="32" spans="1:8" ht="15.75" x14ac:dyDescent="0.25">
      <c r="A32" s="9" t="s">
        <v>11</v>
      </c>
      <c r="B32" s="16"/>
      <c r="C32" s="127">
        <v>2452.86</v>
      </c>
      <c r="F32" s="26" t="s">
        <v>257</v>
      </c>
      <c r="G32" s="119">
        <v>16801</v>
      </c>
      <c r="H32" s="114">
        <f t="shared" si="1"/>
        <v>1.2514040215347855E-2</v>
      </c>
    </row>
    <row r="33" spans="1:8" ht="15.75" x14ac:dyDescent="0.25">
      <c r="A33" s="9" t="s">
        <v>72</v>
      </c>
      <c r="B33" s="16"/>
      <c r="C33" s="127">
        <v>4957.4799999999996</v>
      </c>
      <c r="F33" s="26" t="s">
        <v>258</v>
      </c>
      <c r="G33" s="119">
        <v>45230</v>
      </c>
      <c r="H33" s="114">
        <f t="shared" si="1"/>
        <v>3.3689068444746353E-2</v>
      </c>
    </row>
    <row r="34" spans="1:8" ht="15.75" x14ac:dyDescent="0.25">
      <c r="A34" s="9" t="s">
        <v>239</v>
      </c>
      <c r="B34" s="16"/>
      <c r="C34" s="127">
        <v>3073.01</v>
      </c>
      <c r="F34" s="26" t="s">
        <v>259</v>
      </c>
      <c r="G34" s="119">
        <v>49825</v>
      </c>
      <c r="H34" s="114">
        <f t="shared" si="1"/>
        <v>3.7111603697976718E-2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89</v>
      </c>
      <c r="B37" s="249"/>
      <c r="C37" s="113"/>
      <c r="H37" s="1"/>
    </row>
    <row r="38" spans="1:8" ht="15.75" x14ac:dyDescent="0.25">
      <c r="A38" s="238" t="s">
        <v>504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2.852E-2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2.4688000000000002E-2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5.3076999999999999E-2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7.0740999999999998E-2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0.27981499999999998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0.387318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0.15584100000000001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20.0581233243214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505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761277</v>
      </c>
      <c r="C54" s="22">
        <f>+B54-D54</f>
        <v>368866</v>
      </c>
      <c r="D54" s="22">
        <f>ROUND(B54/(E54+1),0)</f>
        <v>392411</v>
      </c>
      <c r="E54" s="122">
        <v>0.94</v>
      </c>
      <c r="F54" s="20"/>
      <c r="I54" s="1"/>
    </row>
    <row r="55" spans="1:9" x14ac:dyDescent="0.2">
      <c r="A55" s="18">
        <v>2000</v>
      </c>
      <c r="B55" s="19">
        <v>962646</v>
      </c>
      <c r="C55" s="19">
        <f>+B55-D55</f>
        <v>468981</v>
      </c>
      <c r="D55" s="19">
        <f>ROUND(B55/(E55+1),0)</f>
        <v>493665</v>
      </c>
      <c r="E55" s="123">
        <v>0.95</v>
      </c>
      <c r="F55" s="24">
        <v>2.3746E-2</v>
      </c>
      <c r="I55" s="1"/>
    </row>
    <row r="56" spans="1:9" x14ac:dyDescent="0.2">
      <c r="A56" s="21">
        <v>2010</v>
      </c>
      <c r="B56" s="22">
        <v>1169936</v>
      </c>
      <c r="C56" s="22">
        <f>+B56-D56</f>
        <v>566876</v>
      </c>
      <c r="D56" s="22">
        <f>ROUND(B56/(E56+1),0)</f>
        <v>603060</v>
      </c>
      <c r="E56" s="122">
        <v>0.94</v>
      </c>
      <c r="F56" s="23">
        <v>1.9692999999999999E-2</v>
      </c>
      <c r="I56" s="1"/>
    </row>
    <row r="57" spans="1:9" x14ac:dyDescent="0.2">
      <c r="A57" s="18">
        <v>2020</v>
      </c>
      <c r="B57" s="19">
        <v>1342977</v>
      </c>
      <c r="C57" s="19">
        <f>+B57-D57</f>
        <v>650721</v>
      </c>
      <c r="D57" s="19">
        <f>ROUND(B57/(E57+1),0)</f>
        <v>692256</v>
      </c>
      <c r="E57" s="123">
        <v>0.94</v>
      </c>
      <c r="F57" s="24">
        <v>1.389E-2</v>
      </c>
      <c r="I57" s="1"/>
    </row>
    <row r="58" spans="1:9" ht="15.75" x14ac:dyDescent="0.25">
      <c r="A58" s="90">
        <v>2022</v>
      </c>
      <c r="B58" s="91">
        <f>C58+D58</f>
        <v>1342572</v>
      </c>
      <c r="C58" s="91">
        <v>649729</v>
      </c>
      <c r="D58" s="91">
        <v>692843</v>
      </c>
      <c r="E58" s="124">
        <v>0.93777233803329185</v>
      </c>
      <c r="F58" s="92">
        <v>-1.5100000000000001E-4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7.66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49.5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15.86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60.92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131682</v>
      </c>
      <c r="C68" s="34">
        <v>65561</v>
      </c>
      <c r="D68" s="35">
        <v>66121</v>
      </c>
      <c r="I68" s="1"/>
    </row>
    <row r="69" spans="1:9" ht="15.75" x14ac:dyDescent="0.25">
      <c r="A69" s="18" t="s">
        <v>23</v>
      </c>
      <c r="B69" s="11">
        <f t="shared" si="2"/>
        <v>210005</v>
      </c>
      <c r="C69" s="34">
        <v>111360</v>
      </c>
      <c r="D69" s="35">
        <v>98645</v>
      </c>
      <c r="I69" s="1"/>
    </row>
    <row r="70" spans="1:9" ht="15.75" x14ac:dyDescent="0.25">
      <c r="A70" s="18" t="s">
        <v>24</v>
      </c>
      <c r="B70" s="11">
        <f t="shared" si="2"/>
        <v>71557</v>
      </c>
      <c r="C70" s="34">
        <v>37006</v>
      </c>
      <c r="D70" s="35">
        <v>34551</v>
      </c>
      <c r="I70" s="1"/>
    </row>
    <row r="71" spans="1:9" ht="15.75" x14ac:dyDescent="0.25">
      <c r="A71" s="18" t="s">
        <v>25</v>
      </c>
      <c r="B71" s="11">
        <f t="shared" si="2"/>
        <v>162878</v>
      </c>
      <c r="C71" s="34">
        <v>81547</v>
      </c>
      <c r="D71" s="35">
        <v>81331</v>
      </c>
      <c r="I71" s="1"/>
    </row>
    <row r="72" spans="1:9" ht="15.75" x14ac:dyDescent="0.25">
      <c r="A72" s="36" t="s">
        <v>81</v>
      </c>
      <c r="B72" s="11">
        <f t="shared" si="2"/>
        <v>250358</v>
      </c>
      <c r="C72" s="34">
        <v>119139</v>
      </c>
      <c r="D72" s="35">
        <v>131219</v>
      </c>
      <c r="I72" s="1"/>
    </row>
    <row r="73" spans="1:9" ht="15.75" x14ac:dyDescent="0.25">
      <c r="A73" s="36" t="s">
        <v>82</v>
      </c>
      <c r="B73" s="11">
        <f>C73+D73</f>
        <v>196603</v>
      </c>
      <c r="C73" s="34">
        <v>94120</v>
      </c>
      <c r="D73" s="35">
        <v>102483</v>
      </c>
      <c r="I73" s="1"/>
    </row>
    <row r="74" spans="1:9" ht="15.75" x14ac:dyDescent="0.25">
      <c r="A74" s="36" t="s">
        <v>83</v>
      </c>
      <c r="B74" s="11">
        <f>C74+D74</f>
        <v>169920</v>
      </c>
      <c r="C74" s="34">
        <v>75224</v>
      </c>
      <c r="D74" s="35">
        <v>94696</v>
      </c>
      <c r="I74" s="1"/>
    </row>
    <row r="75" spans="1:9" ht="15.75" x14ac:dyDescent="0.25">
      <c r="A75" s="18" t="s">
        <v>26</v>
      </c>
      <c r="B75" s="11">
        <f t="shared" si="2"/>
        <v>149569</v>
      </c>
      <c r="C75" s="34">
        <v>65772</v>
      </c>
      <c r="D75" s="35">
        <v>83797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341197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3.93</v>
      </c>
      <c r="F95" s="130" t="s">
        <v>261</v>
      </c>
      <c r="G95" s="129"/>
      <c r="H95" s="11">
        <v>257535</v>
      </c>
      <c r="I95" s="12">
        <f>IF(AND($C$94&gt;0,$C$94&lt;&gt;"N/D")=TRUE,H95/$C$94,0)</f>
        <v>0.75479854746671282</v>
      </c>
    </row>
    <row r="96" spans="1:9" ht="15.75" x14ac:dyDescent="0.25">
      <c r="F96" s="130" t="s">
        <v>262</v>
      </c>
      <c r="G96" s="129"/>
      <c r="H96" s="11">
        <v>197573</v>
      </c>
      <c r="I96" s="12">
        <f t="shared" ref="I96:I109" si="3">IF(AND($C$94&gt;0,$C$94&lt;&gt;"N/D")=TRUE,H96/$C$94,0)</f>
        <v>0.57905843251845712</v>
      </c>
    </row>
    <row r="97" spans="1:9" ht="15.75" x14ac:dyDescent="0.25">
      <c r="F97" s="128" t="s">
        <v>265</v>
      </c>
      <c r="G97" s="129"/>
      <c r="H97" s="11">
        <v>104450</v>
      </c>
      <c r="I97" s="12">
        <f t="shared" si="3"/>
        <v>0.30612813125555033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133708</v>
      </c>
      <c r="I98" s="12">
        <f t="shared" si="3"/>
        <v>0.39187917830461583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28064</v>
      </c>
      <c r="I99" s="12">
        <f t="shared" si="3"/>
        <v>8.2251602446680366E-2</v>
      </c>
    </row>
    <row r="100" spans="1:9" ht="15.75" x14ac:dyDescent="0.25">
      <c r="A100" s="43" t="s">
        <v>31</v>
      </c>
      <c r="B100" s="11">
        <v>258713</v>
      </c>
      <c r="C100" s="12">
        <f>IF(AND($C$94&gt;0,$C$94&lt;&gt;"N/D")=TRUE,B100/$C$94,0)</f>
        <v>0.75825109833908266</v>
      </c>
      <c r="F100" s="128" t="s">
        <v>268</v>
      </c>
      <c r="G100" s="129"/>
      <c r="H100" s="11">
        <v>108075</v>
      </c>
      <c r="I100" s="12">
        <f t="shared" si="3"/>
        <v>0.31675249196212157</v>
      </c>
    </row>
    <row r="101" spans="1:9" ht="15.75" x14ac:dyDescent="0.25">
      <c r="A101" s="43" t="s">
        <v>32</v>
      </c>
      <c r="B101" s="11">
        <v>30646</v>
      </c>
      <c r="C101" s="12">
        <f>IF(AND($C$94&gt;0,$C$94&lt;&gt;"N/D")=TRUE,B101/$C$94,0)</f>
        <v>8.981907812788506E-2</v>
      </c>
      <c r="F101" s="128" t="s">
        <v>269</v>
      </c>
      <c r="G101" s="129"/>
      <c r="H101" s="11">
        <v>245819</v>
      </c>
      <c r="I101" s="12">
        <f t="shared" si="3"/>
        <v>0.72046061366307446</v>
      </c>
    </row>
    <row r="102" spans="1:9" ht="15.75" x14ac:dyDescent="0.25">
      <c r="A102" s="43" t="s">
        <v>33</v>
      </c>
      <c r="B102" s="11">
        <v>29034</v>
      </c>
      <c r="C102" s="12">
        <f>IF(AND($C$94&gt;0,$C$94&lt;&gt;"N/D")=TRUE,B102/$C$94,0)</f>
        <v>8.5094534828852542E-2</v>
      </c>
      <c r="F102" s="128" t="s">
        <v>270</v>
      </c>
      <c r="G102" s="129"/>
      <c r="H102" s="11">
        <v>311345</v>
      </c>
      <c r="I102" s="12">
        <f t="shared" si="3"/>
        <v>0.91250802322411984</v>
      </c>
    </row>
    <row r="103" spans="1:9" ht="15.75" x14ac:dyDescent="0.25">
      <c r="A103" s="43" t="s">
        <v>34</v>
      </c>
      <c r="B103" s="11">
        <v>22804</v>
      </c>
      <c r="C103" s="12">
        <f>IF(AND($C$94&gt;0,$C$94&lt;&gt;"N/D")=TRUE,B103/$C$94,0)</f>
        <v>6.6835288704179693E-2</v>
      </c>
      <c r="F103" s="128" t="s">
        <v>271</v>
      </c>
      <c r="G103" s="129"/>
      <c r="H103" s="11">
        <v>96014</v>
      </c>
      <c r="I103" s="12">
        <f t="shared" si="3"/>
        <v>0.28140341210503023</v>
      </c>
    </row>
    <row r="104" spans="1:9" ht="15.75" x14ac:dyDescent="0.25">
      <c r="F104" s="128" t="s">
        <v>272</v>
      </c>
      <c r="G104" s="129"/>
      <c r="H104" s="11">
        <v>97011</v>
      </c>
      <c r="I104" s="12">
        <f t="shared" si="3"/>
        <v>0.2843254776566031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288844</v>
      </c>
      <c r="I105" s="12">
        <f t="shared" si="3"/>
        <v>0.84656078453210315</v>
      </c>
    </row>
    <row r="106" spans="1:9" ht="15.75" x14ac:dyDescent="0.25">
      <c r="A106" s="40" t="s">
        <v>37</v>
      </c>
      <c r="B106" s="10"/>
      <c r="C106" s="16"/>
      <c r="D106" s="11">
        <v>341118</v>
      </c>
      <c r="F106" s="128" t="s">
        <v>264</v>
      </c>
      <c r="G106" s="129"/>
      <c r="H106" s="11">
        <v>131292</v>
      </c>
      <c r="I106" s="12">
        <f t="shared" si="3"/>
        <v>0.38479822507231892</v>
      </c>
    </row>
    <row r="107" spans="1:9" ht="15.75" x14ac:dyDescent="0.25">
      <c r="A107" s="44" t="s">
        <v>38</v>
      </c>
      <c r="B107" s="28"/>
      <c r="C107" s="45"/>
      <c r="D107" s="126">
        <v>36769.449999999997</v>
      </c>
      <c r="F107" s="128" t="s">
        <v>274</v>
      </c>
      <c r="G107" s="129"/>
      <c r="H107" s="11">
        <v>124345</v>
      </c>
      <c r="I107" s="12">
        <f t="shared" si="3"/>
        <v>0.36443755367133945</v>
      </c>
    </row>
    <row r="108" spans="1:9" ht="15.75" x14ac:dyDescent="0.25">
      <c r="A108" s="26" t="s">
        <v>218</v>
      </c>
      <c r="B108" s="10"/>
      <c r="C108" s="16"/>
      <c r="D108" s="127">
        <v>9356.09</v>
      </c>
      <c r="F108" s="128" t="s">
        <v>275</v>
      </c>
      <c r="G108" s="129"/>
      <c r="H108" s="11">
        <v>27122</v>
      </c>
      <c r="I108" s="12">
        <f t="shared" si="3"/>
        <v>7.9490734092034804E-2</v>
      </c>
    </row>
    <row r="109" spans="1:9" ht="15.75" x14ac:dyDescent="0.25">
      <c r="F109" s="128" t="s">
        <v>276</v>
      </c>
      <c r="G109" s="129"/>
      <c r="H109" s="11">
        <v>18638</v>
      </c>
      <c r="I109" s="12">
        <f t="shared" si="3"/>
        <v>5.4625333751469093E-2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70301</v>
      </c>
      <c r="C112" s="12">
        <f>IF(AND($D$106&gt;0,$D$106&lt;&gt;"N/D")=TRUE,B112/$D$106,0)</f>
        <v>0.20608997473015203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146018</v>
      </c>
      <c r="C113" s="12">
        <f t="shared" ref="C113:C118" si="4">IF(AND($D$106&gt;0,$D$106&lt;&gt;"N/D")=TRUE,B113/$D$106,0)</f>
        <v>0.42805715324315924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78407</v>
      </c>
      <c r="C114" s="12">
        <f t="shared" si="4"/>
        <v>0.2298530127404593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24803</v>
      </c>
      <c r="C115" s="12">
        <f t="shared" si="4"/>
        <v>7.2710909421373246E-2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14481</v>
      </c>
      <c r="C116" s="12">
        <f t="shared" si="4"/>
        <v>4.2451585668302462E-2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1765</v>
      </c>
      <c r="C117" s="12">
        <f t="shared" si="4"/>
        <v>5.1741626064880772E-3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5343</v>
      </c>
      <c r="C118" s="12">
        <f t="shared" si="4"/>
        <v>1.5663201590065609E-2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654190</v>
      </c>
      <c r="C135" s="133">
        <f>C136+C137</f>
        <v>1</v>
      </c>
      <c r="G135" s="49" t="s">
        <v>277</v>
      </c>
      <c r="H135" s="131">
        <f>SUM(H136:H138)</f>
        <v>416691</v>
      </c>
      <c r="I135" s="132">
        <f>SUM(I136:I138)</f>
        <v>1</v>
      </c>
    </row>
    <row r="136" spans="1:9" ht="15.75" x14ac:dyDescent="0.25">
      <c r="A136" s="50" t="s">
        <v>75</v>
      </c>
      <c r="B136" s="11">
        <v>637495</v>
      </c>
      <c r="C136" s="24">
        <f>IF(AND($B$135&gt;0,$B$135&lt;&gt;"N/D")=TRUE,B136/$B$135,0)</f>
        <v>0.97447989116311773</v>
      </c>
      <c r="G136" s="50" t="s">
        <v>101</v>
      </c>
      <c r="H136" s="11">
        <v>188146</v>
      </c>
      <c r="I136" s="24">
        <f>IF(H135&gt;0,H136/$H$135,0)</f>
        <v>0.45152403099658978</v>
      </c>
    </row>
    <row r="137" spans="1:9" ht="15.75" x14ac:dyDescent="0.25">
      <c r="A137" s="50" t="s">
        <v>76</v>
      </c>
      <c r="B137" s="11">
        <v>16695</v>
      </c>
      <c r="C137" s="24">
        <f>IF(AND($B$135&gt;0,$B$135&lt;&gt;"N/D")=TRUE,B137/$B$135,0)</f>
        <v>2.5520108836882251E-2</v>
      </c>
      <c r="G137" s="50" t="s">
        <v>278</v>
      </c>
      <c r="H137" s="11">
        <v>126626</v>
      </c>
      <c r="I137" s="24">
        <f>IF(H136&gt;0,H137/$H$135,0)</f>
        <v>0.30388465313625684</v>
      </c>
    </row>
    <row r="138" spans="1:9" ht="15.75" x14ac:dyDescent="0.25">
      <c r="G138" s="50" t="s">
        <v>279</v>
      </c>
      <c r="H138" s="11">
        <v>101919</v>
      </c>
      <c r="I138" s="24">
        <f>IF(H137&gt;0,H138/$H$135,0)</f>
        <v>0.24459131586715335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93407</v>
      </c>
      <c r="C141" s="24">
        <f t="shared" ref="C141:C146" si="6">IF(AND($B$136&gt;0,$B$136&lt;&gt;"N/D")=TRUE,B141/$B$136,0)</f>
        <v>0.14652193350536083</v>
      </c>
      <c r="G141" s="26" t="s">
        <v>281</v>
      </c>
      <c r="H141" s="119">
        <v>370372</v>
      </c>
      <c r="I141" s="114">
        <f t="shared" ref="I141:I148" si="7">IF($B$58&gt;0,H141/$B$58,0)</f>
        <v>0.275867513995525</v>
      </c>
    </row>
    <row r="142" spans="1:9" ht="15.75" x14ac:dyDescent="0.25">
      <c r="A142" s="43" t="s">
        <v>51</v>
      </c>
      <c r="B142" s="11">
        <v>396814</v>
      </c>
      <c r="C142" s="24">
        <f t="shared" si="6"/>
        <v>0.62245821535855184</v>
      </c>
      <c r="G142" s="116" t="s">
        <v>282</v>
      </c>
      <c r="H142" s="118">
        <f>SUM(H143:H148)</f>
        <v>972200</v>
      </c>
      <c r="I142" s="121">
        <f t="shared" si="7"/>
        <v>0.724132486004475</v>
      </c>
    </row>
    <row r="143" spans="1:9" ht="15.75" x14ac:dyDescent="0.25">
      <c r="A143" s="43" t="s">
        <v>52</v>
      </c>
      <c r="B143" s="11">
        <v>65864</v>
      </c>
      <c r="C143" s="24">
        <f t="shared" si="6"/>
        <v>0.10331688875991184</v>
      </c>
      <c r="G143" s="26" t="s">
        <v>288</v>
      </c>
      <c r="H143" s="119">
        <v>23937</v>
      </c>
      <c r="I143" s="114">
        <f t="shared" si="7"/>
        <v>1.7829211394249245E-2</v>
      </c>
    </row>
    <row r="144" spans="1:9" ht="15.75" x14ac:dyDescent="0.25">
      <c r="A144" s="43" t="s">
        <v>53</v>
      </c>
      <c r="B144" s="11">
        <v>81410</v>
      </c>
      <c r="C144" s="24">
        <f t="shared" si="6"/>
        <v>0.12770296237617551</v>
      </c>
      <c r="G144" s="26" t="s">
        <v>283</v>
      </c>
      <c r="H144" s="119">
        <v>321969</v>
      </c>
      <c r="I144" s="114">
        <f t="shared" si="7"/>
        <v>0.23981507137047398</v>
      </c>
    </row>
    <row r="145" spans="1:9" ht="15.75" x14ac:dyDescent="0.25">
      <c r="A145" s="25" t="s">
        <v>14</v>
      </c>
      <c r="B145" s="31">
        <v>376727</v>
      </c>
      <c r="C145" s="32">
        <f t="shared" si="6"/>
        <v>0.59094894861920488</v>
      </c>
      <c r="D145" s="52"/>
      <c r="G145" s="26" t="s">
        <v>284</v>
      </c>
      <c r="H145" s="119">
        <v>84331</v>
      </c>
      <c r="I145" s="114">
        <f t="shared" si="7"/>
        <v>6.2813018594161052E-2</v>
      </c>
    </row>
    <row r="146" spans="1:9" ht="15.75" x14ac:dyDescent="0.25">
      <c r="A146" s="25" t="s">
        <v>15</v>
      </c>
      <c r="B146" s="31">
        <v>260768</v>
      </c>
      <c r="C146" s="32">
        <f t="shared" si="6"/>
        <v>0.40905105138079512</v>
      </c>
      <c r="G146" s="26" t="s">
        <v>285</v>
      </c>
      <c r="H146" s="119">
        <v>6476</v>
      </c>
      <c r="I146" s="114">
        <f t="shared" si="7"/>
        <v>4.8235774319738533E-3</v>
      </c>
    </row>
    <row r="147" spans="1:9" x14ac:dyDescent="0.2">
      <c r="G147" s="26" t="s">
        <v>286</v>
      </c>
      <c r="H147" s="119">
        <v>530970</v>
      </c>
      <c r="I147" s="114">
        <f t="shared" si="7"/>
        <v>0.39548716940320522</v>
      </c>
    </row>
    <row r="148" spans="1:9" x14ac:dyDescent="0.2">
      <c r="G148" s="26" t="s">
        <v>287</v>
      </c>
      <c r="H148" s="119">
        <v>4517</v>
      </c>
      <c r="I148" s="114">
        <f t="shared" si="7"/>
        <v>3.3644378104116576E-3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9037.93</v>
      </c>
      <c r="E162" s="24">
        <f>IF(AND($D$107&gt;0,$D$107&lt;&gt;"N/D")=TRUE,D162/$D$107,0)</f>
        <v>0.24579997797084266</v>
      </c>
    </row>
    <row r="163" spans="1:9" ht="15.75" x14ac:dyDescent="0.2">
      <c r="A163" s="56" t="s">
        <v>55</v>
      </c>
      <c r="B163" s="28"/>
      <c r="C163" s="45"/>
      <c r="D163" s="57">
        <v>1834.8</v>
      </c>
      <c r="E163" s="23">
        <f t="shared" ref="E163:E173" si="8">IF(AND($D$107&gt;0,$D$107&lt;&gt;"N/D")=TRUE,D163/$D$107,0)</f>
        <v>4.9900120888400561E-2</v>
      </c>
    </row>
    <row r="164" spans="1:9" ht="15.75" x14ac:dyDescent="0.2">
      <c r="A164" s="51" t="s">
        <v>56</v>
      </c>
      <c r="B164" s="10"/>
      <c r="C164" s="16"/>
      <c r="D164" s="55">
        <v>3136.43</v>
      </c>
      <c r="E164" s="24">
        <f t="shared" si="8"/>
        <v>8.5299888902336043E-2</v>
      </c>
    </row>
    <row r="165" spans="1:9" ht="15.75" x14ac:dyDescent="0.2">
      <c r="A165" s="56" t="s">
        <v>57</v>
      </c>
      <c r="B165" s="28"/>
      <c r="C165" s="45"/>
      <c r="D165" s="57">
        <v>1757.58</v>
      </c>
      <c r="E165" s="23">
        <f t="shared" si="8"/>
        <v>4.7800007886982264E-2</v>
      </c>
    </row>
    <row r="166" spans="1:9" ht="15.75" x14ac:dyDescent="0.2">
      <c r="A166" s="51" t="s">
        <v>58</v>
      </c>
      <c r="B166" s="10"/>
      <c r="C166" s="16"/>
      <c r="D166" s="55">
        <v>830.99</v>
      </c>
      <c r="E166" s="24">
        <f t="shared" si="8"/>
        <v>2.2600011694490944E-2</v>
      </c>
    </row>
    <row r="167" spans="1:9" ht="15.75" x14ac:dyDescent="0.2">
      <c r="A167" s="56" t="s">
        <v>59</v>
      </c>
      <c r="B167" s="28"/>
      <c r="C167" s="45"/>
      <c r="D167" s="57">
        <v>3687.98</v>
      </c>
      <c r="E167" s="23">
        <f t="shared" si="8"/>
        <v>0.10030011327338322</v>
      </c>
    </row>
    <row r="168" spans="1:9" ht="15.75" x14ac:dyDescent="0.2">
      <c r="A168" s="51" t="s">
        <v>63</v>
      </c>
      <c r="B168" s="10"/>
      <c r="C168" s="16"/>
      <c r="D168" s="55">
        <v>2919.49</v>
      </c>
      <c r="E168" s="24">
        <f t="shared" si="8"/>
        <v>7.9399882239195849E-2</v>
      </c>
    </row>
    <row r="169" spans="1:9" ht="15.75" x14ac:dyDescent="0.2">
      <c r="A169" s="56" t="s">
        <v>64</v>
      </c>
      <c r="B169" s="28"/>
      <c r="C169" s="45"/>
      <c r="D169" s="57">
        <v>1768.61</v>
      </c>
      <c r="E169" s="23">
        <f t="shared" si="8"/>
        <v>4.8099985177912641E-2</v>
      </c>
    </row>
    <row r="170" spans="1:9" ht="15.75" x14ac:dyDescent="0.2">
      <c r="A170" s="51" t="s">
        <v>65</v>
      </c>
      <c r="B170" s="10"/>
      <c r="C170" s="16"/>
      <c r="D170" s="55">
        <v>1945.1</v>
      </c>
      <c r="E170" s="24">
        <f t="shared" si="8"/>
        <v>5.2899893797704343E-2</v>
      </c>
    </row>
    <row r="171" spans="1:9" ht="15.75" x14ac:dyDescent="0.2">
      <c r="A171" s="56" t="s">
        <v>66</v>
      </c>
      <c r="B171" s="28"/>
      <c r="C171" s="45"/>
      <c r="D171" s="57">
        <v>889.82</v>
      </c>
      <c r="E171" s="23">
        <f t="shared" si="8"/>
        <v>2.4199981234421512E-2</v>
      </c>
    </row>
    <row r="172" spans="1:9" ht="15.75" x14ac:dyDescent="0.2">
      <c r="A172" s="51" t="s">
        <v>67</v>
      </c>
      <c r="B172" s="10"/>
      <c r="C172" s="16"/>
      <c r="D172" s="55">
        <v>316.22000000000003</v>
      </c>
      <c r="E172" s="24">
        <f t="shared" si="8"/>
        <v>8.6000742464192436E-3</v>
      </c>
    </row>
    <row r="173" spans="1:9" ht="15.75" x14ac:dyDescent="0.2">
      <c r="A173" s="56" t="s">
        <v>68</v>
      </c>
      <c r="B173" s="28"/>
      <c r="C173" s="45"/>
      <c r="D173" s="57">
        <v>8644.5</v>
      </c>
      <c r="E173" s="23">
        <f t="shared" si="8"/>
        <v>0.23510006268791078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67494</v>
      </c>
      <c r="E177" s="78">
        <v>67361</v>
      </c>
      <c r="F177" s="79">
        <v>5419</v>
      </c>
      <c r="G177" s="79">
        <v>1728522.24</v>
      </c>
      <c r="H177" s="80">
        <v>1.3669</v>
      </c>
    </row>
    <row r="178" spans="1:8" x14ac:dyDescent="0.2">
      <c r="A178" s="214" t="s">
        <v>195</v>
      </c>
      <c r="B178" s="215"/>
      <c r="C178" s="216"/>
      <c r="D178" s="58">
        <v>118</v>
      </c>
      <c r="E178" s="58">
        <v>14</v>
      </c>
      <c r="F178" s="59">
        <v>776</v>
      </c>
      <c r="G178" s="59">
        <v>63179.35</v>
      </c>
      <c r="H178" s="76">
        <v>0.75</v>
      </c>
    </row>
    <row r="179" spans="1:8" ht="15" customHeight="1" x14ac:dyDescent="0.2">
      <c r="A179" s="225" t="s">
        <v>196</v>
      </c>
      <c r="B179" s="226"/>
      <c r="C179" s="227"/>
      <c r="D179" s="60">
        <v>11</v>
      </c>
      <c r="E179" s="60">
        <v>24</v>
      </c>
      <c r="F179" s="61">
        <v>19110</v>
      </c>
      <c r="G179" s="61">
        <v>9020253.1799999997</v>
      </c>
      <c r="H179" s="77">
        <v>4.3499999999999997E-2</v>
      </c>
    </row>
    <row r="180" spans="1:8" ht="15" customHeight="1" x14ac:dyDescent="0.2">
      <c r="A180" s="214" t="s">
        <v>197</v>
      </c>
      <c r="B180" s="215"/>
      <c r="C180" s="216"/>
      <c r="D180" s="58">
        <v>0</v>
      </c>
      <c r="E180" s="58">
        <v>0</v>
      </c>
      <c r="F180" s="59">
        <v>0</v>
      </c>
      <c r="G180" s="59">
        <v>0</v>
      </c>
      <c r="H180" s="76">
        <v>-1</v>
      </c>
    </row>
    <row r="181" spans="1:8" ht="15" customHeight="1" x14ac:dyDescent="0.2">
      <c r="A181" s="225" t="s">
        <v>93</v>
      </c>
      <c r="B181" s="226"/>
      <c r="C181" s="227"/>
      <c r="D181" s="60">
        <v>11277</v>
      </c>
      <c r="E181" s="60">
        <v>25735</v>
      </c>
      <c r="F181" s="61">
        <v>6081</v>
      </c>
      <c r="G181" s="61">
        <v>8338764.5999999996</v>
      </c>
      <c r="H181" s="77">
        <v>2.0061</v>
      </c>
    </row>
    <row r="182" spans="1:8" ht="15" customHeight="1" x14ac:dyDescent="0.2">
      <c r="A182" s="214" t="s">
        <v>92</v>
      </c>
      <c r="B182" s="215"/>
      <c r="C182" s="216"/>
      <c r="D182" s="58">
        <v>115</v>
      </c>
      <c r="E182" s="58">
        <v>1582</v>
      </c>
      <c r="F182" s="59">
        <v>6459</v>
      </c>
      <c r="G182" s="59">
        <v>21466261.510000002</v>
      </c>
      <c r="H182" s="76">
        <v>0.18060000000000001</v>
      </c>
    </row>
    <row r="183" spans="1:8" ht="15" customHeight="1" x14ac:dyDescent="0.2">
      <c r="A183" s="225" t="s">
        <v>94</v>
      </c>
      <c r="B183" s="226"/>
      <c r="C183" s="227"/>
      <c r="D183" s="60">
        <v>1438</v>
      </c>
      <c r="E183" s="60">
        <v>3922</v>
      </c>
      <c r="F183" s="61">
        <v>8246</v>
      </c>
      <c r="G183" s="61">
        <v>2481092.29</v>
      </c>
      <c r="H183" s="77">
        <v>1.002</v>
      </c>
    </row>
    <row r="184" spans="1:8" ht="15" customHeight="1" x14ac:dyDescent="0.2">
      <c r="A184" s="214" t="s">
        <v>95</v>
      </c>
      <c r="B184" s="215"/>
      <c r="C184" s="216"/>
      <c r="D184" s="58">
        <v>32055</v>
      </c>
      <c r="E184" s="58">
        <v>9654</v>
      </c>
      <c r="F184" s="59">
        <v>2777</v>
      </c>
      <c r="G184" s="59">
        <v>222042.85</v>
      </c>
      <c r="H184" s="76">
        <v>1.8048</v>
      </c>
    </row>
    <row r="185" spans="1:8" ht="15" customHeight="1" x14ac:dyDescent="0.2">
      <c r="A185" s="225" t="s">
        <v>199</v>
      </c>
      <c r="B185" s="226"/>
      <c r="C185" s="227"/>
      <c r="D185" s="60">
        <v>7064</v>
      </c>
      <c r="E185" s="60">
        <v>4644</v>
      </c>
      <c r="F185" s="61">
        <v>2864</v>
      </c>
      <c r="G185" s="61">
        <v>298425</v>
      </c>
      <c r="H185" s="77">
        <v>1.7302</v>
      </c>
    </row>
    <row r="186" spans="1:8" ht="15" customHeight="1" x14ac:dyDescent="0.2">
      <c r="A186" s="214" t="s">
        <v>200</v>
      </c>
      <c r="B186" s="215"/>
      <c r="C186" s="216"/>
      <c r="D186" s="58">
        <v>1565</v>
      </c>
      <c r="E186" s="58">
        <v>10833</v>
      </c>
      <c r="F186" s="59">
        <v>8406</v>
      </c>
      <c r="G186" s="59">
        <v>1902128.09</v>
      </c>
      <c r="H186" s="76">
        <v>0.63390000000000002</v>
      </c>
    </row>
    <row r="187" spans="1:8" ht="15" customHeight="1" x14ac:dyDescent="0.2">
      <c r="A187" s="225" t="s">
        <v>96</v>
      </c>
      <c r="B187" s="226"/>
      <c r="C187" s="227"/>
      <c r="D187" s="60">
        <v>0</v>
      </c>
      <c r="E187" s="60">
        <v>0</v>
      </c>
      <c r="F187" s="61">
        <v>0</v>
      </c>
      <c r="G187" s="61">
        <v>0</v>
      </c>
      <c r="H187" s="77">
        <v>-1</v>
      </c>
    </row>
    <row r="188" spans="1:8" ht="15" customHeight="1" x14ac:dyDescent="0.2">
      <c r="A188" s="214" t="s">
        <v>201</v>
      </c>
      <c r="B188" s="215"/>
      <c r="C188" s="216"/>
      <c r="D188" s="58">
        <v>526</v>
      </c>
      <c r="E188" s="58">
        <v>3428</v>
      </c>
      <c r="F188" s="59">
        <v>1751</v>
      </c>
      <c r="G188" s="59">
        <v>978617.79</v>
      </c>
      <c r="H188" s="76">
        <v>3.3668999999999998</v>
      </c>
    </row>
    <row r="189" spans="1:8" ht="15" customHeight="1" x14ac:dyDescent="0.2">
      <c r="A189" s="225" t="s">
        <v>202</v>
      </c>
      <c r="B189" s="226"/>
      <c r="C189" s="227"/>
      <c r="D189" s="60">
        <v>912</v>
      </c>
      <c r="E189" s="60">
        <v>1165</v>
      </c>
      <c r="F189" s="61">
        <v>1244</v>
      </c>
      <c r="G189" s="61">
        <v>217934.09</v>
      </c>
      <c r="H189" s="77">
        <v>0.51890000000000003</v>
      </c>
    </row>
    <row r="190" spans="1:8" ht="15" customHeight="1" x14ac:dyDescent="0.2">
      <c r="A190" s="214" t="s">
        <v>203</v>
      </c>
      <c r="B190" s="215"/>
      <c r="C190" s="216"/>
      <c r="D190" s="58">
        <v>180</v>
      </c>
      <c r="E190" s="58">
        <v>429</v>
      </c>
      <c r="F190" s="59">
        <v>4247</v>
      </c>
      <c r="G190" s="59">
        <v>1916072.98</v>
      </c>
      <c r="H190" s="76">
        <v>1.2228000000000001</v>
      </c>
    </row>
    <row r="191" spans="1:8" ht="15" customHeight="1" x14ac:dyDescent="0.2">
      <c r="A191" s="225" t="s">
        <v>204</v>
      </c>
      <c r="B191" s="226"/>
      <c r="C191" s="227"/>
      <c r="D191" s="60">
        <v>96</v>
      </c>
      <c r="E191" s="60">
        <v>327</v>
      </c>
      <c r="F191" s="61">
        <v>4812</v>
      </c>
      <c r="G191" s="61">
        <v>5204421.95</v>
      </c>
      <c r="H191" s="77">
        <v>1.2552000000000001</v>
      </c>
    </row>
    <row r="192" spans="1:8" ht="15" customHeight="1" x14ac:dyDescent="0.2">
      <c r="A192" s="214" t="s">
        <v>205</v>
      </c>
      <c r="B192" s="215"/>
      <c r="C192" s="216"/>
      <c r="D192" s="58">
        <v>1010</v>
      </c>
      <c r="E192" s="58">
        <v>439</v>
      </c>
      <c r="F192" s="59">
        <v>2182</v>
      </c>
      <c r="G192" s="59">
        <v>262319.94</v>
      </c>
      <c r="H192" s="76">
        <v>0.56789999999999996</v>
      </c>
    </row>
    <row r="193" spans="1:9" ht="15" customHeight="1" x14ac:dyDescent="0.2">
      <c r="A193" s="225" t="s">
        <v>206</v>
      </c>
      <c r="B193" s="226"/>
      <c r="C193" s="227"/>
      <c r="D193" s="60">
        <v>788</v>
      </c>
      <c r="E193" s="60">
        <v>564</v>
      </c>
      <c r="F193" s="61">
        <v>2971</v>
      </c>
      <c r="G193" s="61">
        <v>230427.67</v>
      </c>
      <c r="H193" s="77">
        <v>1.7921</v>
      </c>
    </row>
    <row r="194" spans="1:9" ht="15" customHeight="1" x14ac:dyDescent="0.2">
      <c r="A194" s="214" t="s">
        <v>207</v>
      </c>
      <c r="B194" s="215"/>
      <c r="C194" s="216"/>
      <c r="D194" s="58">
        <v>1822</v>
      </c>
      <c r="E194" s="58">
        <v>1489</v>
      </c>
      <c r="F194" s="59">
        <v>2692</v>
      </c>
      <c r="G194" s="59">
        <v>222533.09</v>
      </c>
      <c r="H194" s="76">
        <v>7.3183999999999996</v>
      </c>
    </row>
    <row r="195" spans="1:9" ht="15" customHeight="1" x14ac:dyDescent="0.2">
      <c r="A195" s="225" t="s">
        <v>208</v>
      </c>
      <c r="B195" s="226"/>
      <c r="C195" s="227"/>
      <c r="D195" s="60">
        <v>92</v>
      </c>
      <c r="E195" s="60">
        <v>1347</v>
      </c>
      <c r="F195" s="61">
        <v>6961</v>
      </c>
      <c r="G195" s="61">
        <v>7631474.0300000003</v>
      </c>
      <c r="H195" s="77">
        <v>0.22450000000000001</v>
      </c>
    </row>
    <row r="196" spans="1:9" ht="15" customHeight="1" x14ac:dyDescent="0.2">
      <c r="A196" s="214" t="s">
        <v>97</v>
      </c>
      <c r="B196" s="215"/>
      <c r="C196" s="216"/>
      <c r="D196" s="58">
        <v>8425</v>
      </c>
      <c r="E196" s="58">
        <v>1765</v>
      </c>
      <c r="F196" s="59">
        <v>4220</v>
      </c>
      <c r="G196" s="59">
        <v>138983.67000000001</v>
      </c>
      <c r="H196" s="76">
        <v>0.54149999999999998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506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11481.8</v>
      </c>
      <c r="E205" s="182">
        <v>11510.95</v>
      </c>
      <c r="F205" s="182">
        <v>12181.31</v>
      </c>
      <c r="G205" s="182">
        <v>12219.01</v>
      </c>
      <c r="H205" s="182">
        <v>10426.02</v>
      </c>
      <c r="I205" s="182">
        <v>10443.9</v>
      </c>
    </row>
    <row r="206" spans="1:9" ht="15" customHeight="1" x14ac:dyDescent="0.2">
      <c r="A206" s="214" t="s">
        <v>383</v>
      </c>
      <c r="B206" s="215"/>
      <c r="C206" s="216"/>
      <c r="D206" s="183">
        <v>7858.06</v>
      </c>
      <c r="E206" s="183">
        <v>10856.96</v>
      </c>
      <c r="F206" s="183">
        <v>7751.81</v>
      </c>
      <c r="G206" s="183">
        <v>9596.61</v>
      </c>
      <c r="H206" s="183">
        <v>8073.51</v>
      </c>
      <c r="I206" s="183">
        <v>21254.880000000001</v>
      </c>
    </row>
    <row r="207" spans="1:9" ht="15" customHeight="1" x14ac:dyDescent="0.2">
      <c r="A207" s="225" t="s">
        <v>384</v>
      </c>
      <c r="B207" s="226"/>
      <c r="C207" s="227"/>
      <c r="D207" s="184">
        <v>13568.49</v>
      </c>
      <c r="E207" s="184">
        <v>13568.49</v>
      </c>
      <c r="F207" s="184">
        <v>12655.5</v>
      </c>
      <c r="G207" s="184">
        <v>12655.5</v>
      </c>
      <c r="H207" s="184">
        <v>17933.72</v>
      </c>
      <c r="I207" s="184">
        <v>17933.72</v>
      </c>
    </row>
    <row r="208" spans="1:9" ht="15" customHeight="1" x14ac:dyDescent="0.2">
      <c r="A208" s="214" t="s">
        <v>385</v>
      </c>
      <c r="B208" s="215"/>
      <c r="C208" s="216"/>
      <c r="D208" s="183">
        <v>11550.49</v>
      </c>
      <c r="E208" s="183">
        <v>11552.97</v>
      </c>
      <c r="F208" s="183">
        <v>12781.65</v>
      </c>
      <c r="G208" s="183">
        <v>12785.17</v>
      </c>
      <c r="H208" s="183">
        <v>9529.73</v>
      </c>
      <c r="I208" s="183">
        <v>9530.8700000000008</v>
      </c>
    </row>
    <row r="209" spans="1:9" ht="15" customHeight="1" x14ac:dyDescent="0.2">
      <c r="A209" s="225" t="s">
        <v>386</v>
      </c>
      <c r="B209" s="226"/>
      <c r="C209" s="227"/>
      <c r="D209" s="184">
        <v>7778.25</v>
      </c>
      <c r="E209" s="184">
        <v>7778.25</v>
      </c>
      <c r="F209" s="184">
        <v>7703.8</v>
      </c>
      <c r="G209" s="184">
        <v>7703.8</v>
      </c>
      <c r="H209" s="184">
        <v>8171.8</v>
      </c>
      <c r="I209" s="184">
        <v>8171.8</v>
      </c>
    </row>
    <row r="210" spans="1:9" ht="15" customHeight="1" x14ac:dyDescent="0.2">
      <c r="A210" s="214" t="s">
        <v>387</v>
      </c>
      <c r="B210" s="215"/>
      <c r="C210" s="216"/>
      <c r="D210" s="183">
        <v>28696.1</v>
      </c>
      <c r="E210" s="183">
        <v>28696.1</v>
      </c>
      <c r="F210" s="183">
        <v>28790.41</v>
      </c>
      <c r="G210" s="183">
        <v>28790.41</v>
      </c>
      <c r="H210" s="183">
        <v>28314.639999999999</v>
      </c>
      <c r="I210" s="183">
        <v>28314.639999999999</v>
      </c>
    </row>
    <row r="211" spans="1:9" ht="15" customHeight="1" x14ac:dyDescent="0.2">
      <c r="A211" s="225" t="s">
        <v>388</v>
      </c>
      <c r="B211" s="226"/>
      <c r="C211" s="227"/>
      <c r="D211" s="184">
        <v>9618.7800000000007</v>
      </c>
      <c r="E211" s="184">
        <v>9618.7800000000007</v>
      </c>
      <c r="F211" s="184">
        <v>10359.56</v>
      </c>
      <c r="G211" s="184">
        <v>10359.56</v>
      </c>
      <c r="H211" s="184">
        <v>8604.94</v>
      </c>
      <c r="I211" s="184">
        <v>8604.94</v>
      </c>
    </row>
    <row r="212" spans="1:9" ht="15" customHeight="1" x14ac:dyDescent="0.2">
      <c r="A212" s="214" t="s">
        <v>389</v>
      </c>
      <c r="B212" s="215"/>
      <c r="C212" s="216"/>
      <c r="D212" s="183">
        <v>12862.36</v>
      </c>
      <c r="E212" s="183">
        <v>12862.36</v>
      </c>
      <c r="F212" s="183">
        <v>13085.25</v>
      </c>
      <c r="G212" s="183">
        <v>13085.25</v>
      </c>
      <c r="H212" s="183">
        <v>11806.76</v>
      </c>
      <c r="I212" s="183">
        <v>11806.76</v>
      </c>
    </row>
    <row r="213" spans="1:9" ht="15" customHeight="1" x14ac:dyDescent="0.2">
      <c r="A213" s="225" t="s">
        <v>390</v>
      </c>
      <c r="B213" s="226"/>
      <c r="C213" s="227"/>
      <c r="D213" s="184">
        <v>8863.06</v>
      </c>
      <c r="E213" s="184">
        <v>8863.06</v>
      </c>
      <c r="F213" s="184">
        <v>9147.9</v>
      </c>
      <c r="G213" s="184">
        <v>9147.9</v>
      </c>
      <c r="H213" s="184">
        <v>8516.9</v>
      </c>
      <c r="I213" s="184">
        <v>8516.9</v>
      </c>
    </row>
    <row r="214" spans="1:9" ht="15" customHeight="1" x14ac:dyDescent="0.2">
      <c r="A214" s="214" t="s">
        <v>391</v>
      </c>
      <c r="B214" s="215"/>
      <c r="C214" s="216"/>
      <c r="D214" s="183">
        <v>17404.12</v>
      </c>
      <c r="E214" s="183">
        <v>17404.12</v>
      </c>
      <c r="F214" s="183">
        <v>18594.310000000001</v>
      </c>
      <c r="G214" s="183">
        <v>18594.310000000001</v>
      </c>
      <c r="H214" s="183">
        <v>16593.11</v>
      </c>
      <c r="I214" s="183">
        <v>16593.11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507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112553</v>
      </c>
      <c r="E220" s="58">
        <v>88510</v>
      </c>
      <c r="F220" s="58">
        <v>67699</v>
      </c>
      <c r="G220" s="58">
        <v>52949</v>
      </c>
      <c r="H220" s="58">
        <v>44854</v>
      </c>
      <c r="I220" s="58">
        <v>35561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0</v>
      </c>
      <c r="E222" s="58">
        <v>0</v>
      </c>
      <c r="F222" s="58">
        <v>0</v>
      </c>
      <c r="G222" s="58">
        <v>0</v>
      </c>
      <c r="H222" s="58">
        <v>0</v>
      </c>
      <c r="I222" s="58">
        <v>0</v>
      </c>
    </row>
    <row r="223" spans="1:9" ht="15" customHeight="1" x14ac:dyDescent="0.2">
      <c r="A223" s="208" t="s">
        <v>403</v>
      </c>
      <c r="B223" s="209"/>
      <c r="C223" s="209"/>
      <c r="D223" s="181">
        <v>2241</v>
      </c>
      <c r="E223" s="58">
        <v>1449</v>
      </c>
      <c r="F223" s="58">
        <v>1467</v>
      </c>
      <c r="G223" s="58">
        <v>927</v>
      </c>
      <c r="H223" s="58">
        <v>774</v>
      </c>
      <c r="I223" s="58">
        <v>522</v>
      </c>
    </row>
    <row r="224" spans="1:9" ht="15" customHeight="1" x14ac:dyDescent="0.2">
      <c r="A224" s="208" t="s">
        <v>404</v>
      </c>
      <c r="B224" s="209"/>
      <c r="C224" s="209"/>
      <c r="D224" s="181">
        <v>32703</v>
      </c>
      <c r="E224" s="58">
        <v>24142</v>
      </c>
      <c r="F224" s="58">
        <v>20241</v>
      </c>
      <c r="G224" s="58">
        <v>14638</v>
      </c>
      <c r="H224" s="58">
        <v>12462</v>
      </c>
      <c r="I224" s="58">
        <v>9504</v>
      </c>
    </row>
    <row r="225" spans="1:9" ht="15" customHeight="1" x14ac:dyDescent="0.2">
      <c r="A225" s="208" t="s">
        <v>405</v>
      </c>
      <c r="B225" s="209"/>
      <c r="C225" s="209"/>
      <c r="D225" s="181">
        <v>33860</v>
      </c>
      <c r="E225" s="58">
        <v>26607</v>
      </c>
      <c r="F225" s="58">
        <v>19549</v>
      </c>
      <c r="G225" s="58">
        <v>15218</v>
      </c>
      <c r="H225" s="58">
        <v>14311</v>
      </c>
      <c r="I225" s="58">
        <v>11389</v>
      </c>
    </row>
    <row r="226" spans="1:9" ht="15" customHeight="1" x14ac:dyDescent="0.2">
      <c r="A226" s="208" t="s">
        <v>406</v>
      </c>
      <c r="B226" s="209"/>
      <c r="C226" s="209"/>
      <c r="D226" s="181">
        <v>26201</v>
      </c>
      <c r="E226" s="58">
        <v>21294</v>
      </c>
      <c r="F226" s="58">
        <v>15116</v>
      </c>
      <c r="G226" s="58">
        <v>12430</v>
      </c>
      <c r="H226" s="58">
        <v>11085</v>
      </c>
      <c r="I226" s="58">
        <v>8864</v>
      </c>
    </row>
    <row r="227" spans="1:9" ht="15" customHeight="1" x14ac:dyDescent="0.2">
      <c r="A227" s="208" t="s">
        <v>407</v>
      </c>
      <c r="B227" s="209"/>
      <c r="C227" s="209"/>
      <c r="D227" s="181">
        <v>14548</v>
      </c>
      <c r="E227" s="58">
        <v>12325</v>
      </c>
      <c r="F227" s="58">
        <v>9236</v>
      </c>
      <c r="G227" s="58">
        <v>7877</v>
      </c>
      <c r="H227" s="58">
        <v>5312</v>
      </c>
      <c r="I227" s="58">
        <v>4448</v>
      </c>
    </row>
    <row r="228" spans="1:9" ht="15" customHeight="1" x14ac:dyDescent="0.2">
      <c r="A228" s="208" t="s">
        <v>408</v>
      </c>
      <c r="B228" s="209"/>
      <c r="C228" s="209"/>
      <c r="D228" s="181">
        <v>2752</v>
      </c>
      <c r="E228" s="58">
        <v>2470</v>
      </c>
      <c r="F228" s="58">
        <v>1903</v>
      </c>
      <c r="G228" s="58">
        <v>1690</v>
      </c>
      <c r="H228" s="58">
        <v>849</v>
      </c>
      <c r="I228" s="58">
        <v>780</v>
      </c>
    </row>
    <row r="229" spans="1:9" ht="15" customHeight="1" x14ac:dyDescent="0.2">
      <c r="A229" s="208" t="s">
        <v>409</v>
      </c>
      <c r="B229" s="209"/>
      <c r="C229" s="209"/>
      <c r="D229" s="181">
        <v>248</v>
      </c>
      <c r="E229" s="58">
        <v>223</v>
      </c>
      <c r="F229" s="58">
        <v>187</v>
      </c>
      <c r="G229" s="58">
        <v>169</v>
      </c>
      <c r="H229" s="58">
        <v>61</v>
      </c>
      <c r="I229" s="58">
        <v>54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52</v>
      </c>
      <c r="E231" s="58">
        <v>42</v>
      </c>
      <c r="F231" s="58">
        <v>22</v>
      </c>
      <c r="G231" s="58">
        <v>17</v>
      </c>
      <c r="H231" s="58">
        <v>30</v>
      </c>
      <c r="I231" s="58">
        <v>25</v>
      </c>
    </row>
    <row r="232" spans="1:9" ht="15" customHeight="1" x14ac:dyDescent="0.2">
      <c r="A232" s="208" t="s">
        <v>412</v>
      </c>
      <c r="B232" s="209"/>
      <c r="C232" s="209"/>
      <c r="D232" s="181">
        <v>74987</v>
      </c>
      <c r="E232" s="58">
        <v>57505</v>
      </c>
      <c r="F232" s="58">
        <v>42167</v>
      </c>
      <c r="G232" s="58">
        <v>32395</v>
      </c>
      <c r="H232" s="58">
        <v>32820</v>
      </c>
      <c r="I232" s="58">
        <v>25110</v>
      </c>
    </row>
    <row r="233" spans="1:9" ht="15" customHeight="1" x14ac:dyDescent="0.2">
      <c r="A233" s="208" t="s">
        <v>413</v>
      </c>
      <c r="B233" s="209"/>
      <c r="C233" s="209"/>
      <c r="D233" s="181">
        <v>29299</v>
      </c>
      <c r="E233" s="58">
        <v>23606</v>
      </c>
      <c r="F233" s="58">
        <v>19973</v>
      </c>
      <c r="G233" s="58">
        <v>15660</v>
      </c>
      <c r="H233" s="58">
        <v>9326</v>
      </c>
      <c r="I233" s="58">
        <v>7946</v>
      </c>
    </row>
    <row r="234" spans="1:9" ht="15" customHeight="1" x14ac:dyDescent="0.2">
      <c r="A234" s="208" t="s">
        <v>414</v>
      </c>
      <c r="B234" s="209"/>
      <c r="C234" s="209"/>
      <c r="D234" s="181">
        <v>6409</v>
      </c>
      <c r="E234" s="58">
        <v>5703</v>
      </c>
      <c r="F234" s="58">
        <v>4175</v>
      </c>
      <c r="G234" s="58">
        <v>3644</v>
      </c>
      <c r="H234" s="58">
        <v>2234</v>
      </c>
      <c r="I234" s="58">
        <v>2059</v>
      </c>
    </row>
    <row r="235" spans="1:9" ht="15" customHeight="1" x14ac:dyDescent="0.2">
      <c r="A235" s="208" t="s">
        <v>415</v>
      </c>
      <c r="B235" s="209"/>
      <c r="C235" s="209"/>
      <c r="D235" s="181">
        <v>1770</v>
      </c>
      <c r="E235" s="58">
        <v>1618</v>
      </c>
      <c r="F235" s="58">
        <v>1341</v>
      </c>
      <c r="G235" s="58">
        <v>1212</v>
      </c>
      <c r="H235" s="58">
        <v>429</v>
      </c>
      <c r="I235" s="58">
        <v>406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36</v>
      </c>
      <c r="E238" s="58">
        <v>36</v>
      </c>
      <c r="F238" s="58">
        <v>21</v>
      </c>
      <c r="G238" s="58">
        <v>21</v>
      </c>
      <c r="H238" s="58">
        <v>15</v>
      </c>
      <c r="I238" s="58">
        <v>15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1734</v>
      </c>
      <c r="E240" s="58">
        <v>1582</v>
      </c>
      <c r="F240" s="58">
        <v>1043</v>
      </c>
      <c r="G240" s="58">
        <v>940</v>
      </c>
      <c r="H240" s="58">
        <v>691</v>
      </c>
      <c r="I240" s="58">
        <v>642</v>
      </c>
    </row>
    <row r="241" spans="1:9" ht="15" customHeight="1" x14ac:dyDescent="0.2">
      <c r="A241" s="208" t="s">
        <v>421</v>
      </c>
      <c r="B241" s="209"/>
      <c r="C241" s="209"/>
      <c r="D241" s="181">
        <v>6071</v>
      </c>
      <c r="E241" s="58">
        <v>5371</v>
      </c>
      <c r="F241" s="58">
        <v>3797</v>
      </c>
      <c r="G241" s="58">
        <v>3268</v>
      </c>
      <c r="H241" s="58">
        <v>2274</v>
      </c>
      <c r="I241" s="58">
        <v>2103</v>
      </c>
    </row>
    <row r="242" spans="1:9" ht="15" customHeight="1" x14ac:dyDescent="0.2">
      <c r="A242" s="208" t="s">
        <v>422</v>
      </c>
      <c r="B242" s="209"/>
      <c r="C242" s="209"/>
      <c r="D242" s="181">
        <v>23219</v>
      </c>
      <c r="E242" s="58">
        <v>19790</v>
      </c>
      <c r="F242" s="58">
        <v>14843</v>
      </c>
      <c r="G242" s="58">
        <v>12276</v>
      </c>
      <c r="H242" s="58">
        <v>8376</v>
      </c>
      <c r="I242" s="58">
        <v>7514</v>
      </c>
    </row>
    <row r="243" spans="1:9" ht="15" customHeight="1" x14ac:dyDescent="0.2">
      <c r="A243" s="208" t="s">
        <v>423</v>
      </c>
      <c r="B243" s="209"/>
      <c r="C243" s="209"/>
      <c r="D243" s="181">
        <v>24767</v>
      </c>
      <c r="E243" s="58">
        <v>21102</v>
      </c>
      <c r="F243" s="58">
        <v>15751</v>
      </c>
      <c r="G243" s="58">
        <v>13289</v>
      </c>
      <c r="H243" s="58">
        <v>9016</v>
      </c>
      <c r="I243" s="58">
        <v>7813</v>
      </c>
    </row>
    <row r="244" spans="1:9" ht="15" customHeight="1" x14ac:dyDescent="0.2">
      <c r="A244" s="208" t="s">
        <v>424</v>
      </c>
      <c r="B244" s="209"/>
      <c r="C244" s="209"/>
      <c r="D244" s="181">
        <v>12745</v>
      </c>
      <c r="E244" s="58">
        <v>9841</v>
      </c>
      <c r="F244" s="58">
        <v>8084</v>
      </c>
      <c r="G244" s="58">
        <v>6361</v>
      </c>
      <c r="H244" s="58">
        <v>4661</v>
      </c>
      <c r="I244" s="58">
        <v>3480</v>
      </c>
    </row>
    <row r="245" spans="1:9" ht="15" customHeight="1" x14ac:dyDescent="0.2">
      <c r="A245" s="208" t="s">
        <v>425</v>
      </c>
      <c r="B245" s="209"/>
      <c r="C245" s="209"/>
      <c r="D245" s="181">
        <v>15416</v>
      </c>
      <c r="E245" s="58">
        <v>11687</v>
      </c>
      <c r="F245" s="58">
        <v>10468</v>
      </c>
      <c r="G245" s="58">
        <v>7996</v>
      </c>
      <c r="H245" s="58">
        <v>4948</v>
      </c>
      <c r="I245" s="58">
        <v>3691</v>
      </c>
    </row>
    <row r="246" spans="1:9" ht="15" customHeight="1" x14ac:dyDescent="0.2">
      <c r="A246" s="208" t="s">
        <v>426</v>
      </c>
      <c r="B246" s="209"/>
      <c r="C246" s="209"/>
      <c r="D246" s="181">
        <v>28601</v>
      </c>
      <c r="E246" s="58">
        <v>19137</v>
      </c>
      <c r="F246" s="58">
        <v>13713</v>
      </c>
      <c r="G246" s="58">
        <v>8819</v>
      </c>
      <c r="H246" s="58">
        <v>14888</v>
      </c>
      <c r="I246" s="58">
        <v>10318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872</v>
      </c>
      <c r="E248" s="58">
        <v>713</v>
      </c>
      <c r="F248" s="58">
        <v>1043</v>
      </c>
      <c r="G248" s="58">
        <v>940</v>
      </c>
      <c r="H248" s="58">
        <v>288</v>
      </c>
      <c r="I248" s="58">
        <v>227</v>
      </c>
    </row>
    <row r="249" spans="1:9" ht="15" customHeight="1" x14ac:dyDescent="0.2">
      <c r="A249" s="208" t="s">
        <v>429</v>
      </c>
      <c r="B249" s="209"/>
      <c r="C249" s="209"/>
      <c r="D249" s="181">
        <v>185</v>
      </c>
      <c r="E249" s="58">
        <v>155</v>
      </c>
      <c r="F249" s="58">
        <v>3797</v>
      </c>
      <c r="G249" s="58">
        <v>3268</v>
      </c>
      <c r="H249" s="58">
        <v>32</v>
      </c>
      <c r="I249" s="58">
        <v>26</v>
      </c>
    </row>
    <row r="250" spans="1:9" ht="15" customHeight="1" x14ac:dyDescent="0.2">
      <c r="A250" s="208" t="s">
        <v>430</v>
      </c>
      <c r="B250" s="209"/>
      <c r="C250" s="209"/>
      <c r="D250" s="181">
        <v>58522</v>
      </c>
      <c r="E250" s="58">
        <v>40638</v>
      </c>
      <c r="F250" s="58">
        <v>14843</v>
      </c>
      <c r="G250" s="58">
        <v>12276</v>
      </c>
      <c r="H250" s="58">
        <v>22156</v>
      </c>
      <c r="I250" s="58">
        <v>14805</v>
      </c>
    </row>
    <row r="251" spans="1:9" ht="15" customHeight="1" x14ac:dyDescent="0.2">
      <c r="A251" s="208" t="s">
        <v>431</v>
      </c>
      <c r="B251" s="209"/>
      <c r="C251" s="209"/>
      <c r="D251" s="181">
        <v>5551</v>
      </c>
      <c r="E251" s="58">
        <v>3188</v>
      </c>
      <c r="F251" s="58">
        <v>15751</v>
      </c>
      <c r="G251" s="58">
        <v>13289</v>
      </c>
      <c r="H251" s="58">
        <v>883</v>
      </c>
      <c r="I251" s="58">
        <v>656</v>
      </c>
    </row>
    <row r="252" spans="1:9" ht="15" customHeight="1" x14ac:dyDescent="0.2">
      <c r="A252" s="208" t="s">
        <v>432</v>
      </c>
      <c r="B252" s="209"/>
      <c r="C252" s="209"/>
      <c r="D252" s="181">
        <v>565</v>
      </c>
      <c r="E252" s="58">
        <v>465</v>
      </c>
      <c r="F252" s="58">
        <v>8084</v>
      </c>
      <c r="G252" s="58">
        <v>6361</v>
      </c>
      <c r="H252" s="58">
        <v>112</v>
      </c>
      <c r="I252" s="58">
        <v>87</v>
      </c>
    </row>
    <row r="253" spans="1:9" ht="15" customHeight="1" x14ac:dyDescent="0.2">
      <c r="A253" s="208" t="s">
        <v>433</v>
      </c>
      <c r="B253" s="209"/>
      <c r="C253" s="209"/>
      <c r="D253" s="181">
        <v>19631</v>
      </c>
      <c r="E253" s="58">
        <v>18275</v>
      </c>
      <c r="F253" s="58">
        <v>10468</v>
      </c>
      <c r="G253" s="58">
        <v>7996</v>
      </c>
      <c r="H253" s="58">
        <v>8288</v>
      </c>
      <c r="I253" s="58">
        <v>7718</v>
      </c>
    </row>
    <row r="254" spans="1:9" ht="15" customHeight="1" x14ac:dyDescent="0.2">
      <c r="A254" s="208" t="s">
        <v>434</v>
      </c>
      <c r="B254" s="209"/>
      <c r="C254" s="209"/>
      <c r="D254" s="181">
        <v>3390</v>
      </c>
      <c r="E254" s="58">
        <v>3230</v>
      </c>
      <c r="F254" s="58">
        <v>13713</v>
      </c>
      <c r="G254" s="58">
        <v>8819</v>
      </c>
      <c r="H254" s="58">
        <v>591</v>
      </c>
      <c r="I254" s="58">
        <v>567</v>
      </c>
    </row>
    <row r="255" spans="1:9" ht="15" customHeight="1" x14ac:dyDescent="0.2">
      <c r="A255" s="208" t="s">
        <v>435</v>
      </c>
      <c r="B255" s="209"/>
      <c r="C255" s="209"/>
      <c r="D255" s="181">
        <v>11672</v>
      </c>
      <c r="E255" s="58">
        <v>10258</v>
      </c>
      <c r="F255" s="58">
        <v>0</v>
      </c>
      <c r="G255" s="58">
        <v>0</v>
      </c>
      <c r="H255" s="58">
        <v>5269</v>
      </c>
      <c r="I255" s="58">
        <v>4594</v>
      </c>
    </row>
    <row r="256" spans="1:9" x14ac:dyDescent="0.2">
      <c r="A256" s="208" t="s">
        <v>436</v>
      </c>
      <c r="B256" s="209"/>
      <c r="C256" s="209"/>
      <c r="D256" s="181">
        <v>12165</v>
      </c>
      <c r="E256" s="58">
        <v>11588</v>
      </c>
      <c r="F256" s="58">
        <v>0</v>
      </c>
      <c r="G256" s="58">
        <v>0</v>
      </c>
      <c r="H256" s="58">
        <v>7235</v>
      </c>
      <c r="I256" s="58">
        <v>6881</v>
      </c>
    </row>
    <row r="257" spans="1:9" ht="15.75" x14ac:dyDescent="0.25">
      <c r="A257" s="46" t="s">
        <v>508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4527</v>
      </c>
      <c r="E259" s="78">
        <f>SUM(E260:E299)</f>
        <v>4450</v>
      </c>
      <c r="F259" s="83">
        <v>337.09</v>
      </c>
      <c r="G259" s="83">
        <v>331.5</v>
      </c>
      <c r="H259" s="84">
        <f>IF(D259&gt;0,E259/D259-1,"N/A")</f>
        <v>-1.700905677048814E-2</v>
      </c>
      <c r="I259" s="84">
        <f>IF(F259&gt;0,G259/F259-1,"N/A")</f>
        <v>-1.6583108368684818E-2</v>
      </c>
    </row>
    <row r="260" spans="1:9" ht="15.75" customHeight="1" x14ac:dyDescent="0.2">
      <c r="A260" s="138" t="s">
        <v>212</v>
      </c>
      <c r="B260" s="106"/>
      <c r="C260" s="107"/>
      <c r="D260" s="58">
        <v>21</v>
      </c>
      <c r="E260" s="58">
        <v>16</v>
      </c>
      <c r="F260" s="81">
        <v>1.56</v>
      </c>
      <c r="G260" s="81">
        <v>1.19</v>
      </c>
      <c r="H260" s="62">
        <f>IF(D260&gt;0,E260/D260-1,"N/A")</f>
        <v>-0.23809523809523814</v>
      </c>
      <c r="I260" s="62">
        <f>IF(F260&gt;0,G260/F260-1,"N/A")</f>
        <v>-0.23717948717948723</v>
      </c>
    </row>
    <row r="261" spans="1:9" ht="15.75" customHeight="1" x14ac:dyDescent="0.2">
      <c r="A261" s="139" t="s">
        <v>290</v>
      </c>
      <c r="B261" s="108"/>
      <c r="C261" s="109"/>
      <c r="D261" s="60">
        <v>144</v>
      </c>
      <c r="E261" s="60">
        <v>93</v>
      </c>
      <c r="F261" s="82">
        <v>10.72</v>
      </c>
      <c r="G261" s="82">
        <v>6.92</v>
      </c>
      <c r="H261" s="63">
        <f>IF(D261&gt;0,E261/D261-1,"N/A")</f>
        <v>-0.35416666666666663</v>
      </c>
      <c r="I261" s="63">
        <f>IF(F261&gt;0,G261/F261-1,"N/A")</f>
        <v>-0.35447761194029859</v>
      </c>
    </row>
    <row r="262" spans="1:9" ht="15.75" customHeight="1" x14ac:dyDescent="0.2">
      <c r="A262" s="138" t="s">
        <v>213</v>
      </c>
      <c r="B262" s="106"/>
      <c r="C262" s="107"/>
      <c r="D262" s="58">
        <v>43</v>
      </c>
      <c r="E262" s="58">
        <v>23</v>
      </c>
      <c r="F262" s="81">
        <v>3.2</v>
      </c>
      <c r="G262" s="81">
        <v>1.71</v>
      </c>
      <c r="H262" s="62">
        <f t="shared" ref="H262:H299" si="9">IF(D262&gt;0,E262/D262-1,"N/A")</f>
        <v>-0.46511627906976749</v>
      </c>
      <c r="I262" s="62">
        <f t="shared" ref="I262:I299" si="10">IF(F262&gt;0,G262/F262-1,"N/A")</f>
        <v>-0.46562500000000007</v>
      </c>
    </row>
    <row r="263" spans="1:9" ht="15.75" customHeight="1" x14ac:dyDescent="0.2">
      <c r="A263" s="139" t="s">
        <v>214</v>
      </c>
      <c r="B263" s="108"/>
      <c r="C263" s="109"/>
      <c r="D263" s="60">
        <v>4</v>
      </c>
      <c r="E263" s="60">
        <v>5</v>
      </c>
      <c r="F263" s="82">
        <v>0.3</v>
      </c>
      <c r="G263" s="82">
        <v>0.37</v>
      </c>
      <c r="H263" s="63">
        <f t="shared" si="9"/>
        <v>0.25</v>
      </c>
      <c r="I263" s="63">
        <f t="shared" si="10"/>
        <v>0.23333333333333339</v>
      </c>
    </row>
    <row r="264" spans="1:9" ht="15.75" customHeight="1" x14ac:dyDescent="0.2">
      <c r="A264" s="138" t="s">
        <v>211</v>
      </c>
      <c r="B264" s="106"/>
      <c r="C264" s="107"/>
      <c r="D264" s="58">
        <v>71</v>
      </c>
      <c r="E264" s="58">
        <v>41</v>
      </c>
      <c r="F264" s="81">
        <v>5.29</v>
      </c>
      <c r="G264" s="81">
        <v>3.05</v>
      </c>
      <c r="H264" s="62">
        <f t="shared" si="9"/>
        <v>-0.42253521126760563</v>
      </c>
      <c r="I264" s="62">
        <f t="shared" si="10"/>
        <v>-0.42344045368620042</v>
      </c>
    </row>
    <row r="265" spans="1:9" ht="15.75" customHeight="1" x14ac:dyDescent="0.2">
      <c r="A265" s="139" t="s">
        <v>291</v>
      </c>
      <c r="B265" s="108"/>
      <c r="C265" s="109"/>
      <c r="D265" s="60">
        <v>15</v>
      </c>
      <c r="E265" s="60">
        <v>14</v>
      </c>
      <c r="F265" s="82">
        <v>1.1200000000000001</v>
      </c>
      <c r="G265" s="82">
        <v>1.04</v>
      </c>
      <c r="H265" s="63">
        <f t="shared" si="9"/>
        <v>-6.6666666666666652E-2</v>
      </c>
      <c r="I265" s="63">
        <f t="shared" si="10"/>
        <v>-7.1428571428571508E-2</v>
      </c>
    </row>
    <row r="266" spans="1:9" ht="15.75" customHeight="1" x14ac:dyDescent="0.2">
      <c r="A266" s="138" t="s">
        <v>236</v>
      </c>
      <c r="B266" s="106"/>
      <c r="C266" s="107"/>
      <c r="D266" s="58">
        <v>3003</v>
      </c>
      <c r="E266" s="58">
        <v>2938</v>
      </c>
      <c r="F266" s="81">
        <v>223.61</v>
      </c>
      <c r="G266" s="81">
        <v>218.77</v>
      </c>
      <c r="H266" s="62">
        <f t="shared" si="9"/>
        <v>-2.1645021645021689E-2</v>
      </c>
      <c r="I266" s="62">
        <f t="shared" si="10"/>
        <v>-2.1644828048835052E-2</v>
      </c>
    </row>
    <row r="267" spans="1:9" ht="15.75" customHeight="1" x14ac:dyDescent="0.2">
      <c r="A267" s="139" t="s">
        <v>292</v>
      </c>
      <c r="B267" s="108"/>
      <c r="C267" s="109"/>
      <c r="D267" s="60">
        <v>59</v>
      </c>
      <c r="E267" s="60">
        <v>23</v>
      </c>
      <c r="F267" s="82">
        <v>4.3899999999999997</v>
      </c>
      <c r="G267" s="82">
        <v>1.71</v>
      </c>
      <c r="H267" s="63">
        <f t="shared" si="9"/>
        <v>-0.61016949152542366</v>
      </c>
      <c r="I267" s="63">
        <f t="shared" si="10"/>
        <v>-0.61047835990888388</v>
      </c>
    </row>
    <row r="268" spans="1:9" ht="15.75" x14ac:dyDescent="0.2">
      <c r="A268" s="138" t="s">
        <v>293</v>
      </c>
      <c r="B268" s="106"/>
      <c r="C268" s="107"/>
      <c r="D268" s="58">
        <v>3</v>
      </c>
      <c r="E268" s="58">
        <v>3</v>
      </c>
      <c r="F268" s="81">
        <v>0.22</v>
      </c>
      <c r="G268" s="81">
        <v>0.22</v>
      </c>
      <c r="H268" s="62">
        <f t="shared" si="9"/>
        <v>0</v>
      </c>
      <c r="I268" s="62">
        <f t="shared" si="10"/>
        <v>0</v>
      </c>
    </row>
    <row r="269" spans="1:9" ht="15.75" customHeight="1" x14ac:dyDescent="0.2">
      <c r="A269" s="139" t="s">
        <v>319</v>
      </c>
      <c r="B269" s="108"/>
      <c r="C269" s="109"/>
      <c r="D269" s="60">
        <v>0</v>
      </c>
      <c r="E269" s="60">
        <v>0</v>
      </c>
      <c r="F269" s="82">
        <v>0</v>
      </c>
      <c r="G269" s="82">
        <v>0</v>
      </c>
      <c r="H269" s="63" t="str">
        <f t="shared" si="9"/>
        <v>N/A</v>
      </c>
      <c r="I269" s="63" t="str">
        <f t="shared" si="10"/>
        <v>N/A</v>
      </c>
    </row>
    <row r="270" spans="1:9" ht="15.75" x14ac:dyDescent="0.2">
      <c r="A270" s="138" t="s">
        <v>294</v>
      </c>
      <c r="B270" s="106"/>
      <c r="C270" s="107"/>
      <c r="D270" s="58">
        <v>78</v>
      </c>
      <c r="E270" s="58">
        <v>296</v>
      </c>
      <c r="F270" s="81">
        <v>5.81</v>
      </c>
      <c r="G270" s="81">
        <v>22.04</v>
      </c>
      <c r="H270" s="62">
        <f t="shared" si="9"/>
        <v>2.7948717948717947</v>
      </c>
      <c r="I270" s="62">
        <f t="shared" si="10"/>
        <v>2.7934595524956971</v>
      </c>
    </row>
    <row r="271" spans="1:9" ht="15.75" x14ac:dyDescent="0.2">
      <c r="A271" s="139" t="s">
        <v>295</v>
      </c>
      <c r="B271" s="108"/>
      <c r="C271" s="109"/>
      <c r="D271" s="60">
        <v>33</v>
      </c>
      <c r="E271" s="60">
        <v>26</v>
      </c>
      <c r="F271" s="82">
        <v>2.46</v>
      </c>
      <c r="G271" s="82">
        <v>1.94</v>
      </c>
      <c r="H271" s="63">
        <f t="shared" si="9"/>
        <v>-0.21212121212121215</v>
      </c>
      <c r="I271" s="63">
        <f t="shared" si="10"/>
        <v>-0.21138211382113825</v>
      </c>
    </row>
    <row r="272" spans="1:9" ht="15.75" customHeight="1" x14ac:dyDescent="0.2">
      <c r="A272" s="138" t="s">
        <v>296</v>
      </c>
      <c r="B272" s="106"/>
      <c r="C272" s="107"/>
      <c r="D272" s="58">
        <v>4</v>
      </c>
      <c r="E272" s="58">
        <v>5</v>
      </c>
      <c r="F272" s="81">
        <v>0.3</v>
      </c>
      <c r="G272" s="81">
        <v>0.37</v>
      </c>
      <c r="H272" s="62">
        <f t="shared" si="9"/>
        <v>0.25</v>
      </c>
      <c r="I272" s="62">
        <f t="shared" si="10"/>
        <v>0.23333333333333339</v>
      </c>
    </row>
    <row r="273" spans="1:9" ht="15.75" customHeight="1" x14ac:dyDescent="0.2">
      <c r="A273" s="139" t="s">
        <v>297</v>
      </c>
      <c r="B273" s="108"/>
      <c r="C273" s="109"/>
      <c r="D273" s="60">
        <v>0</v>
      </c>
      <c r="E273" s="60">
        <v>2</v>
      </c>
      <c r="F273" s="82">
        <v>0</v>
      </c>
      <c r="G273" s="82">
        <v>0.15</v>
      </c>
      <c r="H273" s="63" t="str">
        <f t="shared" si="9"/>
        <v>N/A</v>
      </c>
      <c r="I273" s="63" t="str">
        <f t="shared" si="10"/>
        <v>N/A</v>
      </c>
    </row>
    <row r="274" spans="1:9" ht="15.75" customHeight="1" x14ac:dyDescent="0.2">
      <c r="A274" s="138" t="s">
        <v>298</v>
      </c>
      <c r="B274" s="106"/>
      <c r="C274" s="107"/>
      <c r="D274" s="58">
        <v>0</v>
      </c>
      <c r="E274" s="58">
        <v>0</v>
      </c>
      <c r="F274" s="81">
        <v>0</v>
      </c>
      <c r="G274" s="81">
        <v>0</v>
      </c>
      <c r="H274" s="62" t="str">
        <f t="shared" si="9"/>
        <v>N/A</v>
      </c>
      <c r="I274" s="62" t="str">
        <f t="shared" si="10"/>
        <v>N/A</v>
      </c>
    </row>
    <row r="275" spans="1:9" ht="15.75" customHeight="1" x14ac:dyDescent="0.2">
      <c r="A275" s="139" t="s">
        <v>320</v>
      </c>
      <c r="B275" s="108"/>
      <c r="C275" s="109"/>
      <c r="D275" s="60">
        <v>14</v>
      </c>
      <c r="E275" s="60">
        <v>12</v>
      </c>
      <c r="F275" s="82">
        <v>1.04</v>
      </c>
      <c r="G275" s="82">
        <v>0.89</v>
      </c>
      <c r="H275" s="63">
        <f t="shared" si="9"/>
        <v>-0.1428571428571429</v>
      </c>
      <c r="I275" s="63">
        <f t="shared" si="10"/>
        <v>-0.14423076923076927</v>
      </c>
    </row>
    <row r="276" spans="1:9" ht="15.75" x14ac:dyDescent="0.2">
      <c r="A276" s="138" t="s">
        <v>299</v>
      </c>
      <c r="B276" s="106"/>
      <c r="C276" s="107"/>
      <c r="D276" s="58">
        <v>1</v>
      </c>
      <c r="E276" s="58">
        <v>2</v>
      </c>
      <c r="F276" s="81">
        <v>7.0000000000000007E-2</v>
      </c>
      <c r="G276" s="81">
        <v>0.15</v>
      </c>
      <c r="H276" s="62">
        <f t="shared" si="9"/>
        <v>1</v>
      </c>
      <c r="I276" s="62">
        <f t="shared" si="10"/>
        <v>1.1428571428571428</v>
      </c>
    </row>
    <row r="277" spans="1:9" ht="15.75" x14ac:dyDescent="0.2">
      <c r="A277" s="139" t="s">
        <v>300</v>
      </c>
      <c r="B277" s="108"/>
      <c r="C277" s="109"/>
      <c r="D277" s="60">
        <v>24</v>
      </c>
      <c r="E277" s="60">
        <v>26</v>
      </c>
      <c r="F277" s="82">
        <v>1.79</v>
      </c>
      <c r="G277" s="82">
        <v>1.94</v>
      </c>
      <c r="H277" s="63">
        <f t="shared" si="9"/>
        <v>8.3333333333333259E-2</v>
      </c>
      <c r="I277" s="63">
        <f t="shared" si="10"/>
        <v>8.3798882681564102E-2</v>
      </c>
    </row>
    <row r="278" spans="1:9" ht="15.75" x14ac:dyDescent="0.2">
      <c r="A278" s="138" t="s">
        <v>301</v>
      </c>
      <c r="B278" s="106"/>
      <c r="C278" s="107"/>
      <c r="D278" s="58">
        <v>0</v>
      </c>
      <c r="E278" s="58">
        <v>0</v>
      </c>
      <c r="F278" s="81">
        <v>0</v>
      </c>
      <c r="G278" s="81">
        <v>0</v>
      </c>
      <c r="H278" s="62" t="str">
        <f t="shared" si="9"/>
        <v>N/A</v>
      </c>
      <c r="I278" s="62" t="str">
        <f t="shared" si="10"/>
        <v>N/A</v>
      </c>
    </row>
    <row r="279" spans="1:9" ht="15.75" x14ac:dyDescent="0.2">
      <c r="A279" s="139" t="s">
        <v>302</v>
      </c>
      <c r="B279" s="108"/>
      <c r="C279" s="109"/>
      <c r="D279" s="60">
        <v>0</v>
      </c>
      <c r="E279" s="60">
        <v>0</v>
      </c>
      <c r="F279" s="82">
        <v>0</v>
      </c>
      <c r="G279" s="82">
        <v>0</v>
      </c>
      <c r="H279" s="63" t="str">
        <f t="shared" si="9"/>
        <v>N/A</v>
      </c>
      <c r="I279" s="63" t="str">
        <f t="shared" si="10"/>
        <v>N/A</v>
      </c>
    </row>
    <row r="280" spans="1:9" ht="15.75" x14ac:dyDescent="0.2">
      <c r="A280" s="138" t="s">
        <v>303</v>
      </c>
      <c r="B280" s="106"/>
      <c r="C280" s="107"/>
      <c r="D280" s="58">
        <v>2</v>
      </c>
      <c r="E280" s="58">
        <v>1</v>
      </c>
      <c r="F280" s="81">
        <v>0.15</v>
      </c>
      <c r="G280" s="81">
        <v>7.0000000000000007E-2</v>
      </c>
      <c r="H280" s="62">
        <f t="shared" si="9"/>
        <v>-0.5</v>
      </c>
      <c r="I280" s="62">
        <f t="shared" si="10"/>
        <v>-0.53333333333333321</v>
      </c>
    </row>
    <row r="281" spans="1:9" ht="15.75" x14ac:dyDescent="0.2">
      <c r="A281" s="139" t="s">
        <v>304</v>
      </c>
      <c r="B281" s="108"/>
      <c r="C281" s="109"/>
      <c r="D281" s="60">
        <v>0</v>
      </c>
      <c r="E281" s="60">
        <v>0</v>
      </c>
      <c r="F281" s="82">
        <v>0</v>
      </c>
      <c r="G281" s="82">
        <v>0</v>
      </c>
      <c r="H281" s="63" t="str">
        <f t="shared" si="9"/>
        <v>N/A</v>
      </c>
      <c r="I281" s="63" t="str">
        <f t="shared" si="10"/>
        <v>N/A</v>
      </c>
    </row>
    <row r="282" spans="1:9" ht="15.75" x14ac:dyDescent="0.2">
      <c r="A282" s="138" t="s">
        <v>305</v>
      </c>
      <c r="B282" s="106"/>
      <c r="C282" s="107"/>
      <c r="D282" s="58">
        <v>10</v>
      </c>
      <c r="E282" s="58">
        <v>3</v>
      </c>
      <c r="F282" s="81">
        <v>0.74</v>
      </c>
      <c r="G282" s="81">
        <v>0.22</v>
      </c>
      <c r="H282" s="62">
        <f t="shared" si="9"/>
        <v>-0.7</v>
      </c>
      <c r="I282" s="62">
        <f t="shared" si="10"/>
        <v>-0.70270270270270263</v>
      </c>
    </row>
    <row r="283" spans="1:9" ht="15.75" x14ac:dyDescent="0.2">
      <c r="A283" s="139" t="s">
        <v>306</v>
      </c>
      <c r="B283" s="108"/>
      <c r="C283" s="109"/>
      <c r="D283" s="60">
        <v>157</v>
      </c>
      <c r="E283" s="60">
        <v>166</v>
      </c>
      <c r="F283" s="82">
        <v>11.69</v>
      </c>
      <c r="G283" s="82">
        <v>12.36</v>
      </c>
      <c r="H283" s="63">
        <f t="shared" si="9"/>
        <v>5.7324840764331197E-2</v>
      </c>
      <c r="I283" s="63">
        <f t="shared" si="10"/>
        <v>5.7313943541488444E-2</v>
      </c>
    </row>
    <row r="284" spans="1:9" ht="15.75" x14ac:dyDescent="0.2">
      <c r="A284" s="138" t="s">
        <v>237</v>
      </c>
      <c r="B284" s="106"/>
      <c r="C284" s="107"/>
      <c r="D284" s="58">
        <v>317</v>
      </c>
      <c r="E284" s="58">
        <v>253</v>
      </c>
      <c r="F284" s="81">
        <v>23.6</v>
      </c>
      <c r="G284" s="81">
        <v>18.84</v>
      </c>
      <c r="H284" s="62">
        <f t="shared" si="9"/>
        <v>-0.20189274447949523</v>
      </c>
      <c r="I284" s="62">
        <f t="shared" si="10"/>
        <v>-0.20169491525423733</v>
      </c>
    </row>
    <row r="285" spans="1:9" ht="15.75" x14ac:dyDescent="0.2">
      <c r="A285" s="139" t="s">
        <v>321</v>
      </c>
      <c r="B285" s="108"/>
      <c r="C285" s="109"/>
      <c r="D285" s="60">
        <v>10</v>
      </c>
      <c r="E285" s="60">
        <v>5</v>
      </c>
      <c r="F285" s="82">
        <v>0.74</v>
      </c>
      <c r="G285" s="82">
        <v>0.37</v>
      </c>
      <c r="H285" s="63">
        <f t="shared" si="9"/>
        <v>-0.5</v>
      </c>
      <c r="I285" s="63">
        <f t="shared" si="10"/>
        <v>-0.5</v>
      </c>
    </row>
    <row r="286" spans="1:9" ht="15.75" x14ac:dyDescent="0.2">
      <c r="A286" s="138" t="s">
        <v>307</v>
      </c>
      <c r="B286" s="106"/>
      <c r="C286" s="107"/>
      <c r="D286" s="58">
        <v>2</v>
      </c>
      <c r="E286" s="58">
        <v>0</v>
      </c>
      <c r="F286" s="81">
        <v>0.15</v>
      </c>
      <c r="G286" s="81">
        <v>0</v>
      </c>
      <c r="H286" s="62">
        <f t="shared" si="9"/>
        <v>-1</v>
      </c>
      <c r="I286" s="62">
        <f t="shared" si="10"/>
        <v>-1</v>
      </c>
    </row>
    <row r="287" spans="1:9" ht="15.75" x14ac:dyDescent="0.2">
      <c r="A287" s="139" t="s">
        <v>308</v>
      </c>
      <c r="B287" s="108"/>
      <c r="C287" s="109"/>
      <c r="D287" s="60">
        <v>0</v>
      </c>
      <c r="E287" s="60">
        <v>0</v>
      </c>
      <c r="F287" s="82">
        <v>0</v>
      </c>
      <c r="G287" s="82">
        <v>0</v>
      </c>
      <c r="H287" s="63" t="str">
        <f t="shared" si="9"/>
        <v>N/A</v>
      </c>
      <c r="I287" s="63" t="str">
        <f t="shared" si="10"/>
        <v>N/A</v>
      </c>
    </row>
    <row r="288" spans="1:9" ht="15.75" x14ac:dyDescent="0.2">
      <c r="A288" s="138" t="s">
        <v>215</v>
      </c>
      <c r="B288" s="106"/>
      <c r="C288" s="107"/>
      <c r="D288" s="58">
        <v>10</v>
      </c>
      <c r="E288" s="58">
        <v>3</v>
      </c>
      <c r="F288" s="81">
        <v>0.74</v>
      </c>
      <c r="G288" s="81">
        <v>0.22</v>
      </c>
      <c r="H288" s="62">
        <f t="shared" si="9"/>
        <v>-0.7</v>
      </c>
      <c r="I288" s="62">
        <f t="shared" si="10"/>
        <v>-0.70270270270270263</v>
      </c>
    </row>
    <row r="289" spans="1:9" ht="15.75" x14ac:dyDescent="0.2">
      <c r="A289" s="139" t="s">
        <v>309</v>
      </c>
      <c r="B289" s="108"/>
      <c r="C289" s="109"/>
      <c r="D289" s="60">
        <v>0</v>
      </c>
      <c r="E289" s="60">
        <v>0</v>
      </c>
      <c r="F289" s="82">
        <v>0</v>
      </c>
      <c r="G289" s="82">
        <v>0</v>
      </c>
      <c r="H289" s="63" t="str">
        <f t="shared" si="9"/>
        <v>N/A</v>
      </c>
      <c r="I289" s="63" t="str">
        <f t="shared" si="10"/>
        <v>N/A</v>
      </c>
    </row>
    <row r="290" spans="1:9" ht="15.75" x14ac:dyDescent="0.2">
      <c r="A290" s="138" t="s">
        <v>310</v>
      </c>
      <c r="B290" s="106"/>
      <c r="C290" s="107"/>
      <c r="D290" s="58">
        <v>62</v>
      </c>
      <c r="E290" s="58">
        <v>70</v>
      </c>
      <c r="F290" s="81">
        <v>4.62</v>
      </c>
      <c r="G290" s="81">
        <v>5.21</v>
      </c>
      <c r="H290" s="62">
        <f t="shared" si="9"/>
        <v>0.12903225806451624</v>
      </c>
      <c r="I290" s="62">
        <f t="shared" si="10"/>
        <v>0.12770562770562766</v>
      </c>
    </row>
    <row r="291" spans="1:9" ht="15.75" x14ac:dyDescent="0.2">
      <c r="A291" s="139" t="s">
        <v>216</v>
      </c>
      <c r="B291" s="108"/>
      <c r="C291" s="109"/>
      <c r="D291" s="60">
        <v>25</v>
      </c>
      <c r="E291" s="60">
        <v>11</v>
      </c>
      <c r="F291" s="82">
        <v>1.86</v>
      </c>
      <c r="G291" s="82">
        <v>0.82</v>
      </c>
      <c r="H291" s="63">
        <f t="shared" si="9"/>
        <v>-0.56000000000000005</v>
      </c>
      <c r="I291" s="63">
        <f t="shared" si="10"/>
        <v>-0.55913978494623662</v>
      </c>
    </row>
    <row r="292" spans="1:9" ht="15.75" x14ac:dyDescent="0.2">
      <c r="A292" s="138" t="s">
        <v>311</v>
      </c>
      <c r="B292" s="106"/>
      <c r="C292" s="107"/>
      <c r="D292" s="58">
        <v>0</v>
      </c>
      <c r="E292" s="58">
        <v>0</v>
      </c>
      <c r="F292" s="81">
        <v>0</v>
      </c>
      <c r="G292" s="81">
        <v>0</v>
      </c>
      <c r="H292" s="62" t="str">
        <f t="shared" si="9"/>
        <v>N/A</v>
      </c>
      <c r="I292" s="62" t="str">
        <f t="shared" si="10"/>
        <v>N/A</v>
      </c>
    </row>
    <row r="293" spans="1:9" ht="15.75" x14ac:dyDescent="0.2">
      <c r="A293" s="139" t="s">
        <v>312</v>
      </c>
      <c r="B293" s="108"/>
      <c r="C293" s="109"/>
      <c r="D293" s="60">
        <v>0</v>
      </c>
      <c r="E293" s="60">
        <v>0</v>
      </c>
      <c r="F293" s="82">
        <v>0</v>
      </c>
      <c r="G293" s="82">
        <v>0</v>
      </c>
      <c r="H293" s="63" t="str">
        <f t="shared" si="9"/>
        <v>N/A</v>
      </c>
      <c r="I293" s="63" t="str">
        <f t="shared" si="10"/>
        <v>N/A</v>
      </c>
    </row>
    <row r="294" spans="1:9" ht="15.75" x14ac:dyDescent="0.2">
      <c r="A294" s="138" t="s">
        <v>313</v>
      </c>
      <c r="B294" s="106"/>
      <c r="C294" s="107"/>
      <c r="D294" s="58">
        <v>0</v>
      </c>
      <c r="E294" s="58">
        <v>0</v>
      </c>
      <c r="F294" s="81">
        <v>0</v>
      </c>
      <c r="G294" s="81">
        <v>0</v>
      </c>
      <c r="H294" s="62" t="str">
        <f t="shared" si="9"/>
        <v>N/A</v>
      </c>
      <c r="I294" s="62" t="str">
        <f t="shared" si="10"/>
        <v>N/A</v>
      </c>
    </row>
    <row r="295" spans="1:9" ht="15.75" x14ac:dyDescent="0.2">
      <c r="A295" s="139" t="s">
        <v>314</v>
      </c>
      <c r="B295" s="108"/>
      <c r="C295" s="109"/>
      <c r="D295" s="60">
        <v>0</v>
      </c>
      <c r="E295" s="60">
        <v>0</v>
      </c>
      <c r="F295" s="82">
        <v>0</v>
      </c>
      <c r="G295" s="82">
        <v>0</v>
      </c>
      <c r="H295" s="63" t="str">
        <f t="shared" si="9"/>
        <v>N/A</v>
      </c>
      <c r="I295" s="63" t="str">
        <f t="shared" si="10"/>
        <v>N/A</v>
      </c>
    </row>
    <row r="296" spans="1:9" ht="15.75" x14ac:dyDescent="0.2">
      <c r="A296" s="138" t="s">
        <v>315</v>
      </c>
      <c r="B296" s="106"/>
      <c r="C296" s="107"/>
      <c r="D296" s="58">
        <v>1</v>
      </c>
      <c r="E296" s="58">
        <v>1</v>
      </c>
      <c r="F296" s="81">
        <v>7.0000000000000007E-2</v>
      </c>
      <c r="G296" s="81">
        <v>7.0000000000000007E-2</v>
      </c>
      <c r="H296" s="62">
        <f t="shared" si="9"/>
        <v>0</v>
      </c>
      <c r="I296" s="62">
        <f t="shared" si="10"/>
        <v>0</v>
      </c>
    </row>
    <row r="297" spans="1:9" ht="15.75" x14ac:dyDescent="0.2">
      <c r="A297" s="139" t="s">
        <v>316</v>
      </c>
      <c r="B297" s="108"/>
      <c r="C297" s="109"/>
      <c r="D297" s="60">
        <v>3</v>
      </c>
      <c r="E297" s="60">
        <v>9</v>
      </c>
      <c r="F297" s="82">
        <v>0.22</v>
      </c>
      <c r="G297" s="82">
        <v>0.67</v>
      </c>
      <c r="H297" s="63">
        <f t="shared" si="9"/>
        <v>2</v>
      </c>
      <c r="I297" s="63">
        <f t="shared" si="10"/>
        <v>2.0454545454545454</v>
      </c>
    </row>
    <row r="298" spans="1:9" ht="15.75" x14ac:dyDescent="0.2">
      <c r="A298" s="138" t="s">
        <v>317</v>
      </c>
      <c r="B298" s="106"/>
      <c r="C298" s="107"/>
      <c r="D298" s="58">
        <v>186</v>
      </c>
      <c r="E298" s="58">
        <v>167</v>
      </c>
      <c r="F298" s="81">
        <v>13.85</v>
      </c>
      <c r="G298" s="81">
        <v>12.44</v>
      </c>
      <c r="H298" s="62">
        <f t="shared" si="9"/>
        <v>-0.10215053763440862</v>
      </c>
      <c r="I298" s="62">
        <f t="shared" si="10"/>
        <v>-0.10180505415162455</v>
      </c>
    </row>
    <row r="299" spans="1:9" ht="15.75" x14ac:dyDescent="0.2">
      <c r="A299" s="139" t="s">
        <v>318</v>
      </c>
      <c r="B299" s="108"/>
      <c r="C299" s="109"/>
      <c r="D299" s="60">
        <v>225</v>
      </c>
      <c r="E299" s="60">
        <v>236</v>
      </c>
      <c r="F299" s="82">
        <v>16.75</v>
      </c>
      <c r="G299" s="82">
        <v>17.57</v>
      </c>
      <c r="H299" s="63">
        <f t="shared" si="9"/>
        <v>4.8888888888888982E-2</v>
      </c>
      <c r="I299" s="63">
        <f t="shared" si="10"/>
        <v>4.8955223880597032E-2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66632</v>
      </c>
      <c r="C384" s="166">
        <f>B384/B$403</f>
        <v>0.1088023931562524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74697</v>
      </c>
      <c r="C385" s="166">
        <f>B385/B$403</f>
        <v>0.12197161066143272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432291</v>
      </c>
      <c r="C386" s="166">
        <f>B386/B$403</f>
        <v>0.70588148847264831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25924</v>
      </c>
      <c r="C387" s="166">
        <f>B387/B$403</f>
        <v>4.233091067629198E-2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213</v>
      </c>
      <c r="C388" s="166">
        <f>B388/B$403</f>
        <v>3.4780450447655423E-4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67262</v>
      </c>
      <c r="E389" s="166">
        <f>D389/D$403</f>
        <v>0.11021010737219138</v>
      </c>
      <c r="F389" s="165">
        <v>73783</v>
      </c>
      <c r="G389" s="166">
        <f>F389/F$403</f>
        <v>0.12134703215121548</v>
      </c>
      <c r="H389" s="165">
        <v>64542</v>
      </c>
      <c r="I389" s="166">
        <f t="shared" ref="I389:I396" si="11">H389/H$403</f>
        <v>0.10446748966930444</v>
      </c>
    </row>
    <row r="390" spans="1:9" ht="15.75" x14ac:dyDescent="0.25">
      <c r="A390" s="161" t="s">
        <v>345</v>
      </c>
      <c r="B390" s="167"/>
      <c r="C390" s="167"/>
      <c r="D390" s="165">
        <v>82348</v>
      </c>
      <c r="E390" s="166">
        <f t="shared" ref="E390:E397" si="12">D390/D$403</f>
        <v>0.13492881451466229</v>
      </c>
      <c r="F390" s="165">
        <v>90245</v>
      </c>
      <c r="G390" s="166">
        <f t="shared" ref="G390:G397" si="13">F390/F$403</f>
        <v>0.14842122055875256</v>
      </c>
      <c r="H390" s="165">
        <v>86675</v>
      </c>
      <c r="I390" s="166">
        <f t="shared" si="11"/>
        <v>0.14029189778883461</v>
      </c>
    </row>
    <row r="391" spans="1:9" ht="15.75" x14ac:dyDescent="0.25">
      <c r="A391" s="161" t="s">
        <v>346</v>
      </c>
      <c r="B391" s="167"/>
      <c r="C391" s="167"/>
      <c r="D391" s="165">
        <v>25639</v>
      </c>
      <c r="E391" s="166">
        <f t="shared" si="12"/>
        <v>4.2010004800862519E-2</v>
      </c>
      <c r="F391" s="165">
        <v>22015</v>
      </c>
      <c r="G391" s="166">
        <f t="shared" si="13"/>
        <v>3.6206916400919026E-2</v>
      </c>
      <c r="H391" s="165">
        <v>29052</v>
      </c>
      <c r="I391" s="166">
        <f t="shared" si="11"/>
        <v>4.7023480987149958E-2</v>
      </c>
    </row>
    <row r="392" spans="1:9" ht="15.75" x14ac:dyDescent="0.25">
      <c r="A392" s="161" t="s">
        <v>347</v>
      </c>
      <c r="B392" s="167"/>
      <c r="C392" s="167"/>
      <c r="D392" s="165">
        <v>13737</v>
      </c>
      <c r="E392" s="166">
        <f t="shared" si="12"/>
        <v>2.2508344161217223E-2</v>
      </c>
      <c r="F392" s="165">
        <v>15092</v>
      </c>
      <c r="G392" s="166">
        <f t="shared" si="13"/>
        <v>2.4821021227466274E-2</v>
      </c>
      <c r="H392" s="165">
        <v>23547</v>
      </c>
      <c r="I392" s="166">
        <f t="shared" si="11"/>
        <v>3.8113104323434531E-2</v>
      </c>
    </row>
    <row r="393" spans="1:9" ht="15.75" x14ac:dyDescent="0.25">
      <c r="A393" s="161" t="s">
        <v>348</v>
      </c>
      <c r="B393" s="167"/>
      <c r="C393" s="167"/>
      <c r="D393" s="165">
        <v>29475</v>
      </c>
      <c r="E393" s="166">
        <f t="shared" si="12"/>
        <v>4.8295366102633595E-2</v>
      </c>
      <c r="F393" s="165">
        <v>34055</v>
      </c>
      <c r="G393" s="166">
        <f t="shared" si="13"/>
        <v>5.6008473224315125E-2</v>
      </c>
      <c r="H393" s="165">
        <v>37210</v>
      </c>
      <c r="I393" s="166">
        <f t="shared" si="11"/>
        <v>6.022799557799291E-2</v>
      </c>
    </row>
    <row r="394" spans="1:9" ht="15.75" x14ac:dyDescent="0.25">
      <c r="A394" s="161" t="s">
        <v>349</v>
      </c>
      <c r="B394" s="167"/>
      <c r="C394" s="167"/>
      <c r="D394" s="165">
        <v>14992</v>
      </c>
      <c r="E394" s="166">
        <f t="shared" si="12"/>
        <v>2.4564686297224185E-2</v>
      </c>
      <c r="F394" s="165">
        <v>16862</v>
      </c>
      <c r="G394" s="166">
        <f t="shared" si="13"/>
        <v>2.7732047438214703E-2</v>
      </c>
      <c r="H394" s="165">
        <v>23232</v>
      </c>
      <c r="I394" s="166">
        <f t="shared" si="11"/>
        <v>3.7603246258208309E-2</v>
      </c>
    </row>
    <row r="395" spans="1:9" ht="15.75" x14ac:dyDescent="0.25">
      <c r="A395" s="161" t="s">
        <v>350</v>
      </c>
      <c r="B395" s="167"/>
      <c r="C395" s="167"/>
      <c r="D395" s="165">
        <v>314695</v>
      </c>
      <c r="E395" s="166">
        <f t="shared" si="12"/>
        <v>0.51563393505235888</v>
      </c>
      <c r="F395" s="165">
        <v>303484</v>
      </c>
      <c r="G395" s="166">
        <f t="shared" si="13"/>
        <v>0.49912422516541044</v>
      </c>
      <c r="H395" s="165">
        <v>221533</v>
      </c>
      <c r="I395" s="166">
        <f t="shared" si="11"/>
        <v>0.35857265639289176</v>
      </c>
    </row>
    <row r="396" spans="1:9" ht="15.75" x14ac:dyDescent="0.25">
      <c r="A396" s="161" t="s">
        <v>351</v>
      </c>
      <c r="B396" s="167"/>
      <c r="C396" s="167"/>
      <c r="D396" s="165">
        <v>12809</v>
      </c>
      <c r="E396" s="166">
        <f t="shared" si="12"/>
        <v>2.0987797944313272E-2</v>
      </c>
      <c r="F396" s="165">
        <v>13657</v>
      </c>
      <c r="G396" s="166">
        <f t="shared" si="13"/>
        <v>2.2460951954910342E-2</v>
      </c>
      <c r="H396" s="165">
        <v>15336</v>
      </c>
      <c r="I396" s="166">
        <f t="shared" si="11"/>
        <v>2.4822804089870983E-2</v>
      </c>
    </row>
    <row r="397" spans="1:9" ht="15.75" x14ac:dyDescent="0.25">
      <c r="A397" s="161" t="s">
        <v>352</v>
      </c>
      <c r="B397" s="167"/>
      <c r="C397" s="167"/>
      <c r="D397" s="165">
        <v>10158</v>
      </c>
      <c r="E397" s="166">
        <f t="shared" si="12"/>
        <v>1.6644082404429245E-2</v>
      </c>
      <c r="F397" s="165">
        <v>13918</v>
      </c>
      <c r="G397" s="166">
        <f t="shared" si="13"/>
        <v>2.2890204972427483E-2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29358</v>
      </c>
      <c r="I398" s="166">
        <f>H398/H$403</f>
        <v>4.7518771679084006E-2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26401</v>
      </c>
      <c r="I399" s="166">
        <f>H399/H$403</f>
        <v>4.2732580254087361E-2</v>
      </c>
    </row>
    <row r="400" spans="1:9" x14ac:dyDescent="0.2">
      <c r="A400" s="163" t="s">
        <v>53</v>
      </c>
      <c r="B400" s="167"/>
      <c r="C400" s="167"/>
      <c r="D400" s="165">
        <v>14007</v>
      </c>
      <c r="E400" s="166">
        <f>D400/D$403</f>
        <v>2.2950744461394019E-2</v>
      </c>
      <c r="F400" s="165">
        <v>0</v>
      </c>
      <c r="G400" s="166">
        <f>F400/F$403</f>
        <v>0</v>
      </c>
      <c r="H400" s="165">
        <v>28651</v>
      </c>
      <c r="I400" s="166">
        <f>H400/H$403</f>
        <v>4.6374423577131813E-2</v>
      </c>
    </row>
    <row r="401" spans="1:9" x14ac:dyDescent="0.2">
      <c r="A401" s="163" t="s">
        <v>355</v>
      </c>
      <c r="B401" s="165">
        <v>276</v>
      </c>
      <c r="C401" s="166">
        <f>B401/B$403</f>
        <v>4.5067625932173223E-4</v>
      </c>
      <c r="D401" s="165">
        <v>479</v>
      </c>
      <c r="E401" s="166">
        <f>D401/D$403</f>
        <v>7.8485090290624231E-4</v>
      </c>
      <c r="F401" s="165">
        <v>1171</v>
      </c>
      <c r="G401" s="166">
        <f>F401/F$403</f>
        <v>1.925882312308707E-3</v>
      </c>
      <c r="H401" s="165">
        <v>328</v>
      </c>
      <c r="I401" s="166">
        <f>H401/H$403</f>
        <v>5.3089982664825781E-4</v>
      </c>
    </row>
    <row r="402" spans="1:9" x14ac:dyDescent="0.2">
      <c r="A402" s="163" t="s">
        <v>356</v>
      </c>
      <c r="B402" s="165">
        <v>12380</v>
      </c>
      <c r="C402" s="166">
        <f>B402/B$403</f>
        <v>2.0215116269576248E-2</v>
      </c>
      <c r="D402" s="165">
        <v>24706</v>
      </c>
      <c r="E402" s="166">
        <f>D402/D$403</f>
        <v>4.048126598580714E-2</v>
      </c>
      <c r="F402" s="165">
        <v>23751</v>
      </c>
      <c r="G402" s="166">
        <f>F402/F$403</f>
        <v>3.9062024594059865E-2</v>
      </c>
      <c r="H402" s="165">
        <v>31954</v>
      </c>
      <c r="I402" s="166">
        <f>H402/H$403</f>
        <v>5.1720649575361072E-2</v>
      </c>
    </row>
    <row r="403" spans="1:9" ht="15.75" x14ac:dyDescent="0.2">
      <c r="A403" s="140" t="s">
        <v>357</v>
      </c>
      <c r="B403" s="168">
        <f>SUM(B384:B388,B401:B402)</f>
        <v>612413</v>
      </c>
      <c r="C403" s="169">
        <f>SUM(C384:C388,C401:C402)</f>
        <v>1</v>
      </c>
      <c r="D403" s="168">
        <f>SUM(D389:D397,D400:D402)</f>
        <v>610307</v>
      </c>
      <c r="E403" s="169">
        <f>SUM(E389:E397,E400:E402)</f>
        <v>1</v>
      </c>
      <c r="F403" s="168">
        <f>SUM(F389:F397,F400:F402)</f>
        <v>608033</v>
      </c>
      <c r="G403" s="169">
        <f>SUM(G389:G397,G400:G402)</f>
        <v>1</v>
      </c>
      <c r="H403" s="168">
        <f>SUM(H389:H396,H398:H402)</f>
        <v>617819</v>
      </c>
      <c r="I403" s="169">
        <f>SUM(I389:I396,I398:I402)</f>
        <v>1</v>
      </c>
    </row>
    <row r="404" spans="1:9" x14ac:dyDescent="0.2">
      <c r="A404" s="163" t="s">
        <v>358</v>
      </c>
      <c r="B404" s="165">
        <v>921506</v>
      </c>
      <c r="C404" s="170"/>
      <c r="D404" s="165">
        <v>921506</v>
      </c>
      <c r="E404" s="170"/>
      <c r="F404" s="165">
        <v>921506</v>
      </c>
      <c r="G404" s="170"/>
      <c r="H404" s="165">
        <v>931495</v>
      </c>
      <c r="I404" s="170"/>
    </row>
    <row r="405" spans="1:9" ht="15.75" x14ac:dyDescent="0.2">
      <c r="A405" s="140" t="s">
        <v>359</v>
      </c>
      <c r="B405" s="171">
        <f>B403/B404</f>
        <v>0.66457841837166554</v>
      </c>
      <c r="C405" s="169"/>
      <c r="D405" s="171">
        <f>D403/D404</f>
        <v>0.66229302901988696</v>
      </c>
      <c r="E405" s="169"/>
      <c r="F405" s="171">
        <f>F403/F404</f>
        <v>0.65982532940642813</v>
      </c>
      <c r="G405" s="169"/>
      <c r="H405" s="171">
        <f>H403/H404</f>
        <v>0.66325530464468407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509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143906</v>
      </c>
      <c r="D429" s="177">
        <f t="shared" ref="D429:D434" si="14">C429/$B$58</f>
        <v>0.10718680264447643</v>
      </c>
      <c r="E429" s="172">
        <v>69053</v>
      </c>
      <c r="F429" s="177">
        <f>E429/$C$58</f>
        <v>0.10627969507286884</v>
      </c>
      <c r="G429" s="172">
        <v>74853</v>
      </c>
      <c r="H429" s="177">
        <f>G429/$D$58</f>
        <v>0.10803746303275057</v>
      </c>
    </row>
    <row r="430" spans="1:8" x14ac:dyDescent="0.2">
      <c r="A430" s="258" t="s">
        <v>364</v>
      </c>
      <c r="B430" s="259"/>
      <c r="C430" s="165">
        <v>129765</v>
      </c>
      <c r="D430" s="178">
        <f t="shared" si="14"/>
        <v>9.6654034197048655E-2</v>
      </c>
      <c r="E430" s="165">
        <v>60978</v>
      </c>
      <c r="F430" s="178">
        <f t="shared" ref="F430:F441" si="15">E430/$C$58</f>
        <v>9.3851436521996096E-2</v>
      </c>
      <c r="G430" s="165">
        <v>68787</v>
      </c>
      <c r="H430" s="178">
        <f t="shared" ref="H430:H441" si="16">G430/$D$58</f>
        <v>9.9282232771349357E-2</v>
      </c>
    </row>
    <row r="431" spans="1:8" x14ac:dyDescent="0.2">
      <c r="A431" s="258" t="s">
        <v>365</v>
      </c>
      <c r="B431" s="259"/>
      <c r="C431" s="165">
        <v>14141</v>
      </c>
      <c r="D431" s="178">
        <f t="shared" si="14"/>
        <v>1.0532768447427773E-2</v>
      </c>
      <c r="E431" s="165">
        <v>8075</v>
      </c>
      <c r="F431" s="178">
        <f t="shared" si="15"/>
        <v>1.2428258550872748E-2</v>
      </c>
      <c r="G431" s="165">
        <v>6066</v>
      </c>
      <c r="H431" s="178">
        <f t="shared" si="16"/>
        <v>8.7552302614012124E-3</v>
      </c>
    </row>
    <row r="432" spans="1:8" ht="15.75" x14ac:dyDescent="0.25">
      <c r="A432" s="256" t="s">
        <v>366</v>
      </c>
      <c r="B432" s="257"/>
      <c r="C432" s="172">
        <v>4400</v>
      </c>
      <c r="D432" s="177">
        <f t="shared" si="14"/>
        <v>3.2772916461835939E-3</v>
      </c>
      <c r="E432" s="172">
        <v>2780</v>
      </c>
      <c r="F432" s="177">
        <f t="shared" si="15"/>
        <v>4.2787069685976771E-3</v>
      </c>
      <c r="G432" s="172">
        <v>1620</v>
      </c>
      <c r="H432" s="177">
        <f t="shared" si="16"/>
        <v>2.3381920579409765E-3</v>
      </c>
    </row>
    <row r="433" spans="1:8" x14ac:dyDescent="0.2">
      <c r="A433" s="258" t="s">
        <v>364</v>
      </c>
      <c r="B433" s="259"/>
      <c r="C433" s="165">
        <v>449</v>
      </c>
      <c r="D433" s="178">
        <f t="shared" si="14"/>
        <v>3.3443271571282582E-4</v>
      </c>
      <c r="E433" s="165">
        <v>267</v>
      </c>
      <c r="F433" s="178">
        <f t="shared" si="15"/>
        <v>4.109405613725107E-4</v>
      </c>
      <c r="G433" s="165">
        <v>182</v>
      </c>
      <c r="H433" s="178">
        <f t="shared" si="16"/>
        <v>2.6268577441065292E-4</v>
      </c>
    </row>
    <row r="434" spans="1:8" x14ac:dyDescent="0.2">
      <c r="A434" s="258" t="s">
        <v>365</v>
      </c>
      <c r="B434" s="259"/>
      <c r="C434" s="165">
        <v>3951</v>
      </c>
      <c r="D434" s="178">
        <f t="shared" si="14"/>
        <v>2.9428589304707682E-3</v>
      </c>
      <c r="E434" s="165">
        <v>2513</v>
      </c>
      <c r="F434" s="178">
        <f t="shared" si="15"/>
        <v>3.8677664072251663E-3</v>
      </c>
      <c r="G434" s="165">
        <v>1438</v>
      </c>
      <c r="H434" s="178">
        <f t="shared" si="16"/>
        <v>2.0755062835303238E-3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1160</v>
      </c>
      <c r="D436" s="177">
        <f t="shared" ref="D436:D441" si="17">C436/$B$58</f>
        <v>8.6401325217567472E-4</v>
      </c>
      <c r="E436" s="172">
        <v>539</v>
      </c>
      <c r="F436" s="177">
        <f t="shared" si="15"/>
        <v>8.2957663887559278E-4</v>
      </c>
      <c r="G436" s="172">
        <v>621</v>
      </c>
      <c r="H436" s="177">
        <f t="shared" si="16"/>
        <v>8.9630695554404095E-4</v>
      </c>
    </row>
    <row r="437" spans="1:8" x14ac:dyDescent="0.2">
      <c r="A437" s="258" t="s">
        <v>364</v>
      </c>
      <c r="B437" s="259"/>
      <c r="C437" s="165">
        <v>949</v>
      </c>
      <c r="D437" s="178">
        <f t="shared" si="17"/>
        <v>7.0685222096096155E-4</v>
      </c>
      <c r="E437" s="165">
        <v>422</v>
      </c>
      <c r="F437" s="178">
        <f t="shared" si="15"/>
        <v>6.4950156142022284E-4</v>
      </c>
      <c r="G437" s="165">
        <v>527</v>
      </c>
      <c r="H437" s="178">
        <f t="shared" si="16"/>
        <v>7.6063408304623129E-4</v>
      </c>
    </row>
    <row r="438" spans="1:8" x14ac:dyDescent="0.2">
      <c r="A438" s="258" t="s">
        <v>365</v>
      </c>
      <c r="B438" s="259"/>
      <c r="C438" s="165">
        <v>211</v>
      </c>
      <c r="D438" s="178">
        <f t="shared" si="17"/>
        <v>1.5716103121471325E-4</v>
      </c>
      <c r="E438" s="165">
        <v>117</v>
      </c>
      <c r="F438" s="178">
        <f t="shared" si="15"/>
        <v>1.8007507745536986E-4</v>
      </c>
      <c r="G438" s="165">
        <v>94</v>
      </c>
      <c r="H438" s="178">
        <f t="shared" si="16"/>
        <v>1.3567287249780974E-4</v>
      </c>
    </row>
    <row r="439" spans="1:8" ht="15.75" x14ac:dyDescent="0.25">
      <c r="A439" s="256" t="s">
        <v>366</v>
      </c>
      <c r="B439" s="257"/>
      <c r="C439" s="172">
        <v>9</v>
      </c>
      <c r="D439" s="177">
        <f t="shared" si="17"/>
        <v>6.7035510944664419E-6</v>
      </c>
      <c r="E439" s="172">
        <v>4</v>
      </c>
      <c r="F439" s="177">
        <f t="shared" si="15"/>
        <v>6.1564129044570889E-6</v>
      </c>
      <c r="G439" s="172">
        <v>5</v>
      </c>
      <c r="H439" s="177">
        <f t="shared" si="16"/>
        <v>7.2166421541388167E-6</v>
      </c>
    </row>
    <row r="440" spans="1:8" x14ac:dyDescent="0.2">
      <c r="A440" s="258" t="s">
        <v>364</v>
      </c>
      <c r="B440" s="259"/>
      <c r="C440" s="175">
        <v>1</v>
      </c>
      <c r="D440" s="178">
        <f t="shared" si="17"/>
        <v>7.4483901049627131E-7</v>
      </c>
      <c r="E440" s="175">
        <v>0</v>
      </c>
      <c r="F440" s="178">
        <f t="shared" si="15"/>
        <v>0</v>
      </c>
      <c r="G440" s="175">
        <v>1</v>
      </c>
      <c r="H440" s="178">
        <f t="shared" si="16"/>
        <v>1.4433284308277634E-6</v>
      </c>
    </row>
    <row r="441" spans="1:8" x14ac:dyDescent="0.2">
      <c r="A441" s="258" t="s">
        <v>365</v>
      </c>
      <c r="B441" s="259"/>
      <c r="C441" s="165">
        <v>8</v>
      </c>
      <c r="D441" s="178">
        <f t="shared" si="17"/>
        <v>5.9587120839701705E-6</v>
      </c>
      <c r="E441" s="165">
        <v>4</v>
      </c>
      <c r="F441" s="178">
        <f t="shared" si="15"/>
        <v>6.1564129044570889E-6</v>
      </c>
      <c r="G441" s="165">
        <v>4</v>
      </c>
      <c r="H441" s="178">
        <f t="shared" si="16"/>
        <v>5.7733137233110536E-6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510</v>
      </c>
      <c r="D466" s="185" t="s">
        <v>511</v>
      </c>
      <c r="E466" s="185" t="s">
        <v>512</v>
      </c>
      <c r="F466" s="185" t="s">
        <v>513</v>
      </c>
      <c r="G466" s="185" t="s">
        <v>514</v>
      </c>
      <c r="H466" s="207" t="s">
        <v>515</v>
      </c>
    </row>
    <row r="467" spans="1:8" x14ac:dyDescent="0.2">
      <c r="A467" s="139" t="s">
        <v>438</v>
      </c>
      <c r="B467" s="108"/>
      <c r="C467" s="60">
        <v>80</v>
      </c>
      <c r="D467" s="60">
        <v>80</v>
      </c>
      <c r="E467" s="60">
        <v>80</v>
      </c>
      <c r="F467" s="60">
        <v>80</v>
      </c>
      <c r="G467" s="60">
        <v>80</v>
      </c>
      <c r="H467" s="60">
        <v>80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369</v>
      </c>
      <c r="D469" s="60">
        <v>374</v>
      </c>
      <c r="E469" s="60">
        <v>373</v>
      </c>
      <c r="F469" s="60">
        <v>374</v>
      </c>
      <c r="G469" s="60">
        <v>380</v>
      </c>
      <c r="H469" s="60">
        <v>390</v>
      </c>
    </row>
    <row r="470" spans="1:8" x14ac:dyDescent="0.2">
      <c r="A470" s="138" t="s">
        <v>441</v>
      </c>
      <c r="B470" s="106"/>
      <c r="C470" s="58">
        <v>61</v>
      </c>
      <c r="D470" s="58">
        <v>61</v>
      </c>
      <c r="E470" s="58">
        <v>61</v>
      </c>
      <c r="F470" s="58">
        <v>62</v>
      </c>
      <c r="G470" s="58">
        <v>66</v>
      </c>
      <c r="H470" s="58">
        <v>64</v>
      </c>
    </row>
    <row r="471" spans="1:8" x14ac:dyDescent="0.2">
      <c r="A471" s="139" t="s">
        <v>442</v>
      </c>
      <c r="B471" s="108"/>
      <c r="C471" s="60">
        <v>6</v>
      </c>
      <c r="D471" s="60">
        <v>6</v>
      </c>
      <c r="E471" s="60">
        <v>6</v>
      </c>
      <c r="F471" s="60">
        <v>7</v>
      </c>
      <c r="G471" s="60">
        <v>9</v>
      </c>
      <c r="H471" s="60">
        <v>14</v>
      </c>
    </row>
    <row r="472" spans="1:8" x14ac:dyDescent="0.2">
      <c r="A472" s="138" t="s">
        <v>443</v>
      </c>
      <c r="B472" s="106"/>
      <c r="C472" s="58">
        <v>302</v>
      </c>
      <c r="D472" s="58">
        <v>307</v>
      </c>
      <c r="E472" s="58">
        <v>306</v>
      </c>
      <c r="F472" s="58">
        <v>305</v>
      </c>
      <c r="G472" s="58">
        <v>305</v>
      </c>
      <c r="H472" s="58">
        <v>312</v>
      </c>
    </row>
    <row r="473" spans="1:8" x14ac:dyDescent="0.2">
      <c r="A473" s="139" t="s">
        <v>444</v>
      </c>
      <c r="B473" s="108"/>
      <c r="C473" s="60">
        <v>1443508</v>
      </c>
      <c r="D473" s="60">
        <v>1374278</v>
      </c>
      <c r="E473" s="60">
        <v>1486420</v>
      </c>
      <c r="F473" s="60">
        <v>1404324</v>
      </c>
      <c r="G473" s="60">
        <v>1399906</v>
      </c>
      <c r="H473" s="60">
        <v>1453714</v>
      </c>
    </row>
    <row r="474" spans="1:8" x14ac:dyDescent="0.2">
      <c r="A474" s="138" t="s">
        <v>445</v>
      </c>
      <c r="B474" s="106"/>
      <c r="C474" s="58">
        <v>0</v>
      </c>
      <c r="D474" s="58">
        <v>5988</v>
      </c>
      <c r="E474" s="58">
        <v>6043</v>
      </c>
      <c r="F474" s="58">
        <v>6145</v>
      </c>
      <c r="G474" s="58">
        <v>6250</v>
      </c>
      <c r="H474" s="58">
        <v>6297</v>
      </c>
    </row>
    <row r="475" spans="1:8" x14ac:dyDescent="0.2">
      <c r="A475" s="139" t="s">
        <v>446</v>
      </c>
      <c r="B475" s="108"/>
      <c r="C475" s="60">
        <v>5242</v>
      </c>
      <c r="D475" s="60">
        <v>5358</v>
      </c>
      <c r="E475" s="60">
        <v>5442</v>
      </c>
      <c r="F475" s="60">
        <v>5549</v>
      </c>
      <c r="G475" s="60">
        <v>5664</v>
      </c>
      <c r="H475" s="60">
        <v>5804</v>
      </c>
    </row>
    <row r="476" spans="1:8" x14ac:dyDescent="0.2">
      <c r="A476" s="138" t="s">
        <v>447</v>
      </c>
      <c r="B476" s="106"/>
      <c r="C476" s="58">
        <v>495262</v>
      </c>
      <c r="D476" s="58">
        <v>495715</v>
      </c>
      <c r="E476" s="58">
        <v>526874</v>
      </c>
      <c r="F476" s="58">
        <v>533295</v>
      </c>
      <c r="G476" s="58">
        <v>517364</v>
      </c>
      <c r="H476" s="58">
        <v>565292</v>
      </c>
    </row>
    <row r="477" spans="1:8" x14ac:dyDescent="0.2">
      <c r="A477" s="139" t="s">
        <v>448</v>
      </c>
      <c r="B477" s="108"/>
      <c r="C477" s="60">
        <v>951168</v>
      </c>
      <c r="D477" s="60">
        <v>0</v>
      </c>
      <c r="E477" s="60">
        <v>958757</v>
      </c>
      <c r="F477" s="60">
        <v>964985</v>
      </c>
      <c r="G477" s="60">
        <v>974219</v>
      </c>
      <c r="H477" s="60">
        <v>977548</v>
      </c>
    </row>
    <row r="478" spans="1:8" x14ac:dyDescent="0.2">
      <c r="A478" s="138" t="s">
        <v>449</v>
      </c>
      <c r="B478" s="106"/>
      <c r="C478" s="58">
        <v>951168</v>
      </c>
      <c r="D478" s="58">
        <v>0</v>
      </c>
      <c r="E478" s="58">
        <v>958757</v>
      </c>
      <c r="F478" s="58">
        <v>964985</v>
      </c>
      <c r="G478" s="58">
        <v>974219</v>
      </c>
      <c r="H478" s="58">
        <v>977548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184342</v>
      </c>
      <c r="D481" s="60">
        <v>0</v>
      </c>
      <c r="E481" s="60">
        <v>185164</v>
      </c>
      <c r="F481" s="60">
        <v>187182</v>
      </c>
      <c r="G481" s="60">
        <v>189010</v>
      </c>
      <c r="H481" s="60">
        <v>189648</v>
      </c>
    </row>
    <row r="482" spans="1:8" x14ac:dyDescent="0.2">
      <c r="A482" s="138" t="s">
        <v>453</v>
      </c>
      <c r="B482" s="106"/>
      <c r="C482" s="58">
        <v>181548</v>
      </c>
      <c r="D482" s="58">
        <v>0</v>
      </c>
      <c r="E482" s="58">
        <v>185164</v>
      </c>
      <c r="F482" s="58">
        <v>187182</v>
      </c>
      <c r="G482" s="58">
        <v>189010</v>
      </c>
      <c r="H482" s="58">
        <v>189648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2794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0</v>
      </c>
      <c r="D487" s="186">
        <f t="shared" ref="D487:G488" si="18">IF(D467&gt;0,E467/D467-1,0)</f>
        <v>0</v>
      </c>
      <c r="E487" s="186">
        <f t="shared" si="18"/>
        <v>0</v>
      </c>
      <c r="F487" s="186">
        <f t="shared" si="18"/>
        <v>0</v>
      </c>
      <c r="G487" s="186">
        <f t="shared" si="18"/>
        <v>0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1.3550135501354976E-2</v>
      </c>
      <c r="D489" s="186">
        <f t="shared" si="19"/>
        <v>-2.673796791443861E-3</v>
      </c>
      <c r="E489" s="186">
        <f t="shared" si="19"/>
        <v>2.6809651474530849E-3</v>
      </c>
      <c r="F489" s="186">
        <f t="shared" si="19"/>
        <v>1.6042780748663166E-2</v>
      </c>
      <c r="G489" s="186">
        <f t="shared" si="19"/>
        <v>2.6315789473684292E-2</v>
      </c>
    </row>
    <row r="490" spans="1:8" x14ac:dyDescent="0.2">
      <c r="A490" s="138" t="s">
        <v>441</v>
      </c>
      <c r="B490" s="106"/>
      <c r="C490" s="187">
        <f t="shared" si="19"/>
        <v>0</v>
      </c>
      <c r="D490" s="187">
        <f t="shared" si="19"/>
        <v>0</v>
      </c>
      <c r="E490" s="187">
        <f t="shared" si="19"/>
        <v>1.6393442622950838E-2</v>
      </c>
      <c r="F490" s="187">
        <f t="shared" si="19"/>
        <v>6.4516129032258007E-2</v>
      </c>
      <c r="G490" s="187">
        <f t="shared" si="19"/>
        <v>-3.0303030303030276E-2</v>
      </c>
    </row>
    <row r="491" spans="1:8" x14ac:dyDescent="0.2">
      <c r="A491" s="139" t="s">
        <v>442</v>
      </c>
      <c r="B491" s="108"/>
      <c r="C491" s="186">
        <f t="shared" si="19"/>
        <v>0</v>
      </c>
      <c r="D491" s="186">
        <f t="shared" si="19"/>
        <v>0</v>
      </c>
      <c r="E491" s="186">
        <f t="shared" si="19"/>
        <v>0.16666666666666674</v>
      </c>
      <c r="F491" s="186">
        <f t="shared" si="19"/>
        <v>0.28571428571428581</v>
      </c>
      <c r="G491" s="186">
        <f t="shared" si="19"/>
        <v>0.55555555555555558</v>
      </c>
    </row>
    <row r="492" spans="1:8" x14ac:dyDescent="0.2">
      <c r="A492" s="138" t="s">
        <v>443</v>
      </c>
      <c r="B492" s="106"/>
      <c r="C492" s="187">
        <f t="shared" si="19"/>
        <v>1.655629139072845E-2</v>
      </c>
      <c r="D492" s="187">
        <f t="shared" si="19"/>
        <v>-3.2573289902280145E-3</v>
      </c>
      <c r="E492" s="187">
        <f t="shared" si="19"/>
        <v>-3.2679738562091387E-3</v>
      </c>
      <c r="F492" s="187">
        <f t="shared" si="19"/>
        <v>0</v>
      </c>
      <c r="G492" s="187">
        <f t="shared" si="19"/>
        <v>2.2950819672131084E-2</v>
      </c>
    </row>
    <row r="493" spans="1:8" x14ac:dyDescent="0.2">
      <c r="A493" s="139" t="s">
        <v>444</v>
      </c>
      <c r="B493" s="108"/>
      <c r="C493" s="186">
        <f t="shared" si="19"/>
        <v>-4.7959554086295375E-2</v>
      </c>
      <c r="D493" s="186">
        <f t="shared" si="19"/>
        <v>8.1600665949684181E-2</v>
      </c>
      <c r="E493" s="186">
        <f t="shared" si="19"/>
        <v>-5.5230688499885661E-2</v>
      </c>
      <c r="F493" s="186">
        <f t="shared" si="19"/>
        <v>-3.1459976472666407E-3</v>
      </c>
      <c r="G493" s="186">
        <f t="shared" si="19"/>
        <v>3.8436866475320519E-2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9.1850367401469235E-3</v>
      </c>
      <c r="E494" s="187">
        <f t="shared" si="19"/>
        <v>1.6879033592586357E-2</v>
      </c>
      <c r="F494" s="187">
        <f t="shared" si="19"/>
        <v>1.708706265256299E-2</v>
      </c>
      <c r="G494" s="187">
        <f t="shared" si="19"/>
        <v>7.5199999999999712E-3</v>
      </c>
    </row>
    <row r="495" spans="1:8" x14ac:dyDescent="0.2">
      <c r="A495" s="139" t="s">
        <v>446</v>
      </c>
      <c r="B495" s="108"/>
      <c r="C495" s="186">
        <f t="shared" si="19"/>
        <v>2.2128958412819477E-2</v>
      </c>
      <c r="D495" s="186">
        <f t="shared" si="19"/>
        <v>1.5677491601343796E-2</v>
      </c>
      <c r="E495" s="186">
        <f t="shared" si="19"/>
        <v>1.9661889011392875E-2</v>
      </c>
      <c r="F495" s="186">
        <f t="shared" si="19"/>
        <v>2.0724454856730912E-2</v>
      </c>
      <c r="G495" s="186">
        <f t="shared" si="19"/>
        <v>2.4717514124293682E-2</v>
      </c>
    </row>
    <row r="496" spans="1:8" x14ac:dyDescent="0.2">
      <c r="A496" s="138" t="s">
        <v>447</v>
      </c>
      <c r="B496" s="106"/>
      <c r="C496" s="187">
        <f t="shared" si="19"/>
        <v>9.1466738817036486E-4</v>
      </c>
      <c r="D496" s="187">
        <f t="shared" si="19"/>
        <v>6.2856681762706312E-2</v>
      </c>
      <c r="E496" s="187">
        <f t="shared" si="19"/>
        <v>1.2186974494850844E-2</v>
      </c>
      <c r="F496" s="187">
        <f t="shared" si="19"/>
        <v>-2.9872772105495105E-2</v>
      </c>
      <c r="G496" s="187">
        <f t="shared" si="19"/>
        <v>9.2638838419372149E-2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6.4959108512376851E-3</v>
      </c>
      <c r="F497" s="186">
        <f t="shared" si="19"/>
        <v>9.5690606589740046E-3</v>
      </c>
      <c r="G497" s="186">
        <f t="shared" si="19"/>
        <v>3.4170961559978341E-3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6.4959108512376851E-3</v>
      </c>
      <c r="F498" s="187">
        <f t="shared" si="19"/>
        <v>9.5690606589740046E-3</v>
      </c>
      <c r="G498" s="187">
        <f t="shared" si="19"/>
        <v>3.4170961559978341E-3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1.0898446782311888E-2</v>
      </c>
      <c r="F501" s="186">
        <f t="shared" si="19"/>
        <v>9.7658962934470406E-3</v>
      </c>
      <c r="G501" s="186">
        <f t="shared" si="19"/>
        <v>3.3754827786889319E-3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1.0898446782311888E-2</v>
      </c>
      <c r="F502" s="187">
        <f t="shared" si="19"/>
        <v>9.7658962934470406E-3</v>
      </c>
      <c r="G502" s="187">
        <f t="shared" si="19"/>
        <v>3.3754827786889319E-3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516</v>
      </c>
      <c r="E507" s="198">
        <v>44682</v>
      </c>
      <c r="F507" s="198">
        <v>44713</v>
      </c>
      <c r="G507" s="198">
        <v>44743</v>
      </c>
      <c r="H507" s="198" t="s">
        <v>517</v>
      </c>
    </row>
    <row r="508" spans="1:9" ht="15.75" x14ac:dyDescent="0.2">
      <c r="A508" s="274" t="s">
        <v>457</v>
      </c>
      <c r="B508" s="275"/>
      <c r="C508" s="205">
        <v>19580183</v>
      </c>
      <c r="D508" s="205">
        <v>20289571</v>
      </c>
      <c r="E508" s="205">
        <v>20812606</v>
      </c>
      <c r="F508" s="205">
        <v>20887995</v>
      </c>
      <c r="G508" s="205">
        <v>21211885</v>
      </c>
      <c r="H508" s="205">
        <v>21287269</v>
      </c>
    </row>
    <row r="509" spans="1:9" x14ac:dyDescent="0.2">
      <c r="A509" s="208" t="s">
        <v>458</v>
      </c>
      <c r="B509" s="273"/>
      <c r="C509" s="206">
        <v>11938540</v>
      </c>
      <c r="D509" s="206">
        <v>12357915</v>
      </c>
      <c r="E509" s="206">
        <v>13161504</v>
      </c>
      <c r="F509" s="206">
        <v>13340397</v>
      </c>
      <c r="G509" s="206">
        <v>13481798</v>
      </c>
      <c r="H509" s="206">
        <v>13696142</v>
      </c>
    </row>
    <row r="510" spans="1:9" x14ac:dyDescent="0.2">
      <c r="A510" s="208" t="s">
        <v>459</v>
      </c>
      <c r="B510" s="273"/>
      <c r="C510" s="206">
        <v>3072517</v>
      </c>
      <c r="D510" s="206">
        <v>3094424</v>
      </c>
      <c r="E510" s="206">
        <v>3110419</v>
      </c>
      <c r="F510" s="206">
        <v>3110880</v>
      </c>
      <c r="G510" s="206">
        <v>3315916</v>
      </c>
      <c r="H510" s="206">
        <v>3059167</v>
      </c>
    </row>
    <row r="511" spans="1:9" x14ac:dyDescent="0.2">
      <c r="A511" s="208" t="s">
        <v>460</v>
      </c>
      <c r="B511" s="273"/>
      <c r="C511" s="206">
        <v>4569126</v>
      </c>
      <c r="D511" s="206">
        <v>4837232</v>
      </c>
      <c r="E511" s="206">
        <v>4540683</v>
      </c>
      <c r="F511" s="206">
        <v>4436718</v>
      </c>
      <c r="G511" s="206">
        <v>4414171</v>
      </c>
      <c r="H511" s="206">
        <v>4531960</v>
      </c>
    </row>
    <row r="512" spans="1:9" ht="15.75" x14ac:dyDescent="0.25">
      <c r="A512" s="276" t="s">
        <v>461</v>
      </c>
      <c r="B512" s="257"/>
      <c r="C512" s="205">
        <v>19550558</v>
      </c>
      <c r="D512" s="205">
        <v>20259709</v>
      </c>
      <c r="E512" s="205">
        <v>20784644</v>
      </c>
      <c r="F512" s="205">
        <v>20857768</v>
      </c>
      <c r="G512" s="205">
        <v>21181796</v>
      </c>
      <c r="H512" s="205">
        <v>21256353</v>
      </c>
    </row>
    <row r="513" spans="1:8" x14ac:dyDescent="0.2">
      <c r="A513" s="208" t="s">
        <v>458</v>
      </c>
      <c r="B513" s="273"/>
      <c r="C513" s="206">
        <v>11923953</v>
      </c>
      <c r="D513" s="206">
        <v>12344103</v>
      </c>
      <c r="E513" s="206">
        <v>13149179</v>
      </c>
      <c r="F513" s="206">
        <v>13325554</v>
      </c>
      <c r="G513" s="206">
        <v>13466693</v>
      </c>
      <c r="H513" s="206">
        <v>13680164</v>
      </c>
    </row>
    <row r="514" spans="1:8" x14ac:dyDescent="0.2">
      <c r="A514" s="208" t="s">
        <v>459</v>
      </c>
      <c r="B514" s="273"/>
      <c r="C514" s="206">
        <v>3057479</v>
      </c>
      <c r="D514" s="206">
        <v>3078374</v>
      </c>
      <c r="E514" s="206">
        <v>3094782</v>
      </c>
      <c r="F514" s="206">
        <v>3095496</v>
      </c>
      <c r="G514" s="206">
        <v>3300932</v>
      </c>
      <c r="H514" s="206">
        <v>3044229</v>
      </c>
    </row>
    <row r="515" spans="1:8" x14ac:dyDescent="0.2">
      <c r="A515" s="208" t="s">
        <v>460</v>
      </c>
      <c r="B515" s="273"/>
      <c r="C515" s="206">
        <v>4569126</v>
      </c>
      <c r="D515" s="206">
        <v>4837232</v>
      </c>
      <c r="E515" s="206">
        <v>4540683</v>
      </c>
      <c r="F515" s="206">
        <v>4436718</v>
      </c>
      <c r="G515" s="206">
        <v>4414171</v>
      </c>
      <c r="H515" s="206">
        <v>4531960</v>
      </c>
    </row>
    <row r="516" spans="1:8" ht="15.75" x14ac:dyDescent="0.25">
      <c r="A516" s="276" t="s">
        <v>462</v>
      </c>
      <c r="B516" s="257"/>
      <c r="C516" s="205">
        <v>29625</v>
      </c>
      <c r="D516" s="205">
        <v>29862</v>
      </c>
      <c r="E516" s="205">
        <v>27962</v>
      </c>
      <c r="F516" s="205">
        <v>30227</v>
      </c>
      <c r="G516" s="205">
        <v>30089</v>
      </c>
      <c r="H516" s="205">
        <v>30916</v>
      </c>
    </row>
    <row r="517" spans="1:8" x14ac:dyDescent="0.2">
      <c r="A517" s="208" t="s">
        <v>458</v>
      </c>
      <c r="B517" s="273"/>
      <c r="C517" s="206">
        <v>14587</v>
      </c>
      <c r="D517" s="206">
        <v>13812</v>
      </c>
      <c r="E517" s="206">
        <v>12325</v>
      </c>
      <c r="F517" s="206">
        <v>14843</v>
      </c>
      <c r="G517" s="206">
        <v>15105</v>
      </c>
      <c r="H517" s="206">
        <v>15978</v>
      </c>
    </row>
    <row r="518" spans="1:8" x14ac:dyDescent="0.2">
      <c r="A518" s="208" t="s">
        <v>459</v>
      </c>
      <c r="B518" s="273"/>
      <c r="C518" s="206">
        <v>15038</v>
      </c>
      <c r="D518" s="206">
        <v>16050</v>
      </c>
      <c r="E518" s="206">
        <v>15637</v>
      </c>
      <c r="F518" s="206">
        <v>15384</v>
      </c>
      <c r="G518" s="206">
        <v>14984</v>
      </c>
      <c r="H518" s="206">
        <v>14938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22191</v>
      </c>
      <c r="D521" s="200">
        <v>22510</v>
      </c>
      <c r="E521" s="200">
        <v>23300</v>
      </c>
      <c r="F521" s="200">
        <v>23372</v>
      </c>
      <c r="G521" s="200">
        <v>23563</v>
      </c>
      <c r="H521" s="200">
        <v>23805</v>
      </c>
    </row>
    <row r="522" spans="1:8" x14ac:dyDescent="0.2">
      <c r="A522" s="208" t="s">
        <v>458</v>
      </c>
      <c r="B522" s="273"/>
      <c r="C522" s="201">
        <v>13516</v>
      </c>
      <c r="D522" s="201">
        <v>13731</v>
      </c>
      <c r="E522" s="201">
        <v>14330</v>
      </c>
      <c r="F522" s="201">
        <v>14284</v>
      </c>
      <c r="G522" s="201">
        <v>14410</v>
      </c>
      <c r="H522" s="201">
        <v>14554</v>
      </c>
    </row>
    <row r="523" spans="1:8" x14ac:dyDescent="0.2">
      <c r="A523" s="208" t="s">
        <v>459</v>
      </c>
      <c r="B523" s="273"/>
      <c r="C523" s="201">
        <v>7947</v>
      </c>
      <c r="D523" s="201">
        <v>8033</v>
      </c>
      <c r="E523" s="201">
        <v>8185</v>
      </c>
      <c r="F523" s="201">
        <v>8268</v>
      </c>
      <c r="G523" s="201">
        <v>8315</v>
      </c>
      <c r="H523" s="201">
        <v>8412</v>
      </c>
    </row>
    <row r="524" spans="1:8" x14ac:dyDescent="0.2">
      <c r="A524" s="208" t="s">
        <v>460</v>
      </c>
      <c r="B524" s="273"/>
      <c r="C524" s="201">
        <v>728</v>
      </c>
      <c r="D524" s="201">
        <v>746</v>
      </c>
      <c r="E524" s="201">
        <v>785</v>
      </c>
      <c r="F524" s="201">
        <v>820</v>
      </c>
      <c r="G524" s="201">
        <v>838</v>
      </c>
      <c r="H524" s="201">
        <v>839</v>
      </c>
    </row>
    <row r="525" spans="1:8" ht="15.75" x14ac:dyDescent="0.25">
      <c r="A525" s="276" t="s">
        <v>461</v>
      </c>
      <c r="B525" s="257"/>
      <c r="C525" s="200">
        <v>20088</v>
      </c>
      <c r="D525" s="200">
        <v>20369</v>
      </c>
      <c r="E525" s="200">
        <v>21125</v>
      </c>
      <c r="F525" s="200">
        <v>21173</v>
      </c>
      <c r="G525" s="200">
        <v>21350</v>
      </c>
      <c r="H525" s="200">
        <v>21564</v>
      </c>
    </row>
    <row r="526" spans="1:8" x14ac:dyDescent="0.2">
      <c r="A526" s="208" t="s">
        <v>458</v>
      </c>
      <c r="B526" s="273"/>
      <c r="C526" s="201">
        <v>12417</v>
      </c>
      <c r="D526" s="201">
        <v>12616</v>
      </c>
      <c r="E526" s="201">
        <v>13181</v>
      </c>
      <c r="F526" s="201">
        <v>13120</v>
      </c>
      <c r="G526" s="201">
        <v>13234</v>
      </c>
      <c r="H526" s="201">
        <v>13357</v>
      </c>
    </row>
    <row r="527" spans="1:8" x14ac:dyDescent="0.2">
      <c r="A527" s="208" t="s">
        <v>459</v>
      </c>
      <c r="B527" s="273"/>
      <c r="C527" s="201">
        <v>7027</v>
      </c>
      <c r="D527" s="201">
        <v>7096</v>
      </c>
      <c r="E527" s="201">
        <v>7251</v>
      </c>
      <c r="F527" s="201">
        <v>7333</v>
      </c>
      <c r="G527" s="201">
        <v>7383</v>
      </c>
      <c r="H527" s="201">
        <v>7462</v>
      </c>
    </row>
    <row r="528" spans="1:8" x14ac:dyDescent="0.2">
      <c r="A528" s="208" t="s">
        <v>460</v>
      </c>
      <c r="B528" s="273"/>
      <c r="C528" s="201">
        <v>644</v>
      </c>
      <c r="D528" s="201">
        <v>657</v>
      </c>
      <c r="E528" s="201">
        <v>693</v>
      </c>
      <c r="F528" s="201">
        <v>720</v>
      </c>
      <c r="G528" s="201">
        <v>733</v>
      </c>
      <c r="H528" s="201">
        <v>745</v>
      </c>
    </row>
    <row r="529" spans="1:8" ht="15.75" x14ac:dyDescent="0.25">
      <c r="A529" s="276" t="s">
        <v>462</v>
      </c>
      <c r="B529" s="257"/>
      <c r="C529" s="200">
        <v>2103</v>
      </c>
      <c r="D529" s="200">
        <v>2141</v>
      </c>
      <c r="E529" s="200">
        <v>2175</v>
      </c>
      <c r="F529" s="200">
        <v>2199</v>
      </c>
      <c r="G529" s="200">
        <v>2213</v>
      </c>
      <c r="H529" s="200">
        <v>2241</v>
      </c>
    </row>
    <row r="530" spans="1:8" x14ac:dyDescent="0.2">
      <c r="A530" s="208" t="s">
        <v>458</v>
      </c>
      <c r="B530" s="273"/>
      <c r="C530" s="201">
        <v>1099</v>
      </c>
      <c r="D530" s="201">
        <v>1115</v>
      </c>
      <c r="E530" s="201">
        <v>1149</v>
      </c>
      <c r="F530" s="201">
        <v>1164</v>
      </c>
      <c r="G530" s="201">
        <v>1176</v>
      </c>
      <c r="H530" s="201">
        <v>1197</v>
      </c>
    </row>
    <row r="531" spans="1:8" x14ac:dyDescent="0.2">
      <c r="A531" s="208" t="s">
        <v>459</v>
      </c>
      <c r="B531" s="273"/>
      <c r="C531" s="201">
        <v>920</v>
      </c>
      <c r="D531" s="201">
        <v>937</v>
      </c>
      <c r="E531" s="201">
        <v>934</v>
      </c>
      <c r="F531" s="201">
        <v>935</v>
      </c>
      <c r="G531" s="201">
        <v>932</v>
      </c>
      <c r="H531" s="201">
        <v>950</v>
      </c>
    </row>
    <row r="532" spans="1:8" x14ac:dyDescent="0.2">
      <c r="A532" s="208" t="s">
        <v>460</v>
      </c>
      <c r="B532" s="273"/>
      <c r="C532" s="201">
        <v>84</v>
      </c>
      <c r="D532" s="201">
        <v>89</v>
      </c>
      <c r="E532" s="201">
        <v>92</v>
      </c>
      <c r="F532" s="201">
        <v>100</v>
      </c>
      <c r="G532" s="201">
        <v>105</v>
      </c>
      <c r="H532" s="201">
        <v>94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882350</v>
      </c>
      <c r="D534" s="203">
        <v>901360</v>
      </c>
      <c r="E534" s="203">
        <v>893240</v>
      </c>
      <c r="F534" s="203">
        <v>893720</v>
      </c>
      <c r="G534" s="203">
        <v>900220</v>
      </c>
      <c r="H534" s="203">
        <v>894240</v>
      </c>
    </row>
    <row r="535" spans="1:8" x14ac:dyDescent="0.2">
      <c r="A535" s="208" t="s">
        <v>458</v>
      </c>
      <c r="B535" s="273"/>
      <c r="C535" s="204">
        <v>883290</v>
      </c>
      <c r="D535" s="204">
        <v>900000</v>
      </c>
      <c r="E535" s="204">
        <v>918460</v>
      </c>
      <c r="F535" s="204">
        <v>933940</v>
      </c>
      <c r="G535" s="204">
        <v>935590</v>
      </c>
      <c r="H535" s="204">
        <v>941060</v>
      </c>
    </row>
    <row r="536" spans="1:8" x14ac:dyDescent="0.2">
      <c r="A536" s="208" t="s">
        <v>459</v>
      </c>
      <c r="B536" s="273"/>
      <c r="C536" s="204">
        <v>386630</v>
      </c>
      <c r="D536" s="204">
        <v>385210</v>
      </c>
      <c r="E536" s="204">
        <v>380010</v>
      </c>
      <c r="F536" s="204">
        <v>376260</v>
      </c>
      <c r="G536" s="204">
        <v>398790</v>
      </c>
      <c r="H536" s="204">
        <v>363670</v>
      </c>
    </row>
    <row r="537" spans="1:8" x14ac:dyDescent="0.2">
      <c r="A537" s="208" t="s">
        <v>460</v>
      </c>
      <c r="B537" s="273"/>
      <c r="C537" s="204">
        <v>6276270</v>
      </c>
      <c r="D537" s="204">
        <v>6484230</v>
      </c>
      <c r="E537" s="204">
        <v>5784310</v>
      </c>
      <c r="F537" s="204">
        <v>5410630</v>
      </c>
      <c r="G537" s="204">
        <v>5267510</v>
      </c>
      <c r="H537" s="204">
        <v>5401620</v>
      </c>
    </row>
    <row r="538" spans="1:8" ht="15.75" x14ac:dyDescent="0.25">
      <c r="A538" s="276" t="s">
        <v>461</v>
      </c>
      <c r="B538" s="257"/>
      <c r="C538" s="203">
        <v>973250</v>
      </c>
      <c r="D538" s="203">
        <v>994630</v>
      </c>
      <c r="E538" s="203">
        <v>983890</v>
      </c>
      <c r="F538" s="203">
        <v>985110</v>
      </c>
      <c r="G538" s="203">
        <v>992120</v>
      </c>
      <c r="H538" s="203">
        <v>985730</v>
      </c>
    </row>
    <row r="539" spans="1:8" x14ac:dyDescent="0.2">
      <c r="A539" s="208" t="s">
        <v>458</v>
      </c>
      <c r="B539" s="273"/>
      <c r="C539" s="204">
        <v>960290</v>
      </c>
      <c r="D539" s="204">
        <v>978450</v>
      </c>
      <c r="E539" s="204">
        <v>997590</v>
      </c>
      <c r="F539" s="204">
        <v>1015670</v>
      </c>
      <c r="G539" s="204">
        <v>1017580</v>
      </c>
      <c r="H539" s="204">
        <v>1024190</v>
      </c>
    </row>
    <row r="540" spans="1:8" x14ac:dyDescent="0.2">
      <c r="A540" s="208" t="s">
        <v>459</v>
      </c>
      <c r="B540" s="273"/>
      <c r="C540" s="204">
        <v>435100</v>
      </c>
      <c r="D540" s="204">
        <v>433820</v>
      </c>
      <c r="E540" s="204">
        <v>426810</v>
      </c>
      <c r="F540" s="204">
        <v>422130</v>
      </c>
      <c r="G540" s="204">
        <v>447100</v>
      </c>
      <c r="H540" s="204">
        <v>407960</v>
      </c>
    </row>
    <row r="541" spans="1:8" x14ac:dyDescent="0.2">
      <c r="A541" s="208" t="s">
        <v>460</v>
      </c>
      <c r="B541" s="273"/>
      <c r="C541" s="204">
        <v>7094920</v>
      </c>
      <c r="D541" s="204">
        <v>7362610</v>
      </c>
      <c r="E541" s="204">
        <v>6552210</v>
      </c>
      <c r="F541" s="204">
        <v>6162110</v>
      </c>
      <c r="G541" s="204">
        <v>6022060</v>
      </c>
      <c r="H541" s="204">
        <v>6083170</v>
      </c>
    </row>
    <row r="542" spans="1:8" ht="15.75" x14ac:dyDescent="0.25">
      <c r="A542" s="276" t="s">
        <v>462</v>
      </c>
      <c r="B542" s="257"/>
      <c r="C542" s="203">
        <v>14090</v>
      </c>
      <c r="D542" s="203">
        <v>13950</v>
      </c>
      <c r="E542" s="203">
        <v>12860</v>
      </c>
      <c r="F542" s="203">
        <v>13750</v>
      </c>
      <c r="G542" s="203">
        <v>13600</v>
      </c>
      <c r="H542" s="203">
        <v>13800</v>
      </c>
    </row>
    <row r="543" spans="1:8" x14ac:dyDescent="0.2">
      <c r="A543" s="208" t="s">
        <v>458</v>
      </c>
      <c r="B543" s="273"/>
      <c r="C543" s="204">
        <v>13270</v>
      </c>
      <c r="D543" s="204">
        <v>12390</v>
      </c>
      <c r="E543" s="204">
        <v>10730</v>
      </c>
      <c r="F543" s="204">
        <v>12750</v>
      </c>
      <c r="G543" s="204">
        <v>12840</v>
      </c>
      <c r="H543" s="204">
        <v>13350</v>
      </c>
    </row>
    <row r="544" spans="1:8" x14ac:dyDescent="0.2">
      <c r="A544" s="208" t="s">
        <v>459</v>
      </c>
      <c r="B544" s="273"/>
      <c r="C544" s="204">
        <v>16350</v>
      </c>
      <c r="D544" s="204">
        <v>17130</v>
      </c>
      <c r="E544" s="204">
        <v>16740</v>
      </c>
      <c r="F544" s="204">
        <v>16450</v>
      </c>
      <c r="G544" s="204">
        <v>16080</v>
      </c>
      <c r="H544" s="204">
        <v>15720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249.56</v>
      </c>
      <c r="D550" s="195">
        <v>255.78</v>
      </c>
      <c r="E550" s="195">
        <v>256.62</v>
      </c>
      <c r="F550" s="195">
        <v>244.19</v>
      </c>
      <c r="G550" s="195">
        <v>317.08999999999997</v>
      </c>
      <c r="H550" s="195">
        <v>375.02</v>
      </c>
    </row>
    <row r="551" spans="1:8" ht="15.75" x14ac:dyDescent="0.2">
      <c r="A551" s="274" t="s">
        <v>473</v>
      </c>
      <c r="B551" s="275"/>
      <c r="C551" s="196">
        <v>807996</v>
      </c>
      <c r="D551" s="196">
        <v>793396</v>
      </c>
      <c r="E551" s="196">
        <v>786223</v>
      </c>
      <c r="F551" s="196">
        <v>717642</v>
      </c>
      <c r="G551" s="196">
        <v>837649</v>
      </c>
      <c r="H551" s="196">
        <v>1228349</v>
      </c>
    </row>
    <row r="552" spans="1:8" ht="15.75" x14ac:dyDescent="0.2">
      <c r="A552" s="280" t="s">
        <v>474</v>
      </c>
      <c r="B552" s="275"/>
      <c r="C552" s="195">
        <v>308.86</v>
      </c>
      <c r="D552" s="195">
        <v>322.39</v>
      </c>
      <c r="E552" s="195">
        <v>326.39999999999998</v>
      </c>
      <c r="F552" s="195">
        <v>340.27</v>
      </c>
      <c r="G552" s="195">
        <v>378.55</v>
      </c>
      <c r="H552" s="195">
        <v>305.3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2.4923866004167294E-2</v>
      </c>
      <c r="D556" s="197">
        <f>IF(AND(D550&gt;0,E550&gt;0)=TRUE,E550/D550-1,"")</f>
        <v>3.284072249589487E-3</v>
      </c>
      <c r="E556" s="197">
        <f>IF(AND(E550&gt;0,F550&gt;0)=TRUE,F550/E550-1,"")</f>
        <v>-4.8437378224612249E-2</v>
      </c>
      <c r="F556" s="197">
        <f>IF(AND(F550&gt;0,G550&gt;0)=TRUE,G550/F550-1,"")</f>
        <v>0.29853802367009297</v>
      </c>
      <c r="G556" s="197">
        <f>IF(AND(G550&gt;0,H550&gt;0)=TRUE,H550/G550-1,"")</f>
        <v>0.18269261093065059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-1.8069396383150416E-2</v>
      </c>
      <c r="D557" s="197">
        <f t="shared" si="20"/>
        <v>-9.040882484912971E-3</v>
      </c>
      <c r="E557" s="197">
        <f t="shared" si="20"/>
        <v>-8.7228432645699794E-2</v>
      </c>
      <c r="F557" s="197">
        <f t="shared" si="20"/>
        <v>0.16722404764492604</v>
      </c>
      <c r="G557" s="197">
        <f t="shared" si="20"/>
        <v>0.46642448089832378</v>
      </c>
    </row>
    <row r="558" spans="1:8" ht="15.75" x14ac:dyDescent="0.2">
      <c r="A558" s="280" t="s">
        <v>474</v>
      </c>
      <c r="B558" s="275"/>
      <c r="C558" s="197">
        <f t="shared" si="20"/>
        <v>4.3806255261283233E-2</v>
      </c>
      <c r="D558" s="197">
        <f t="shared" si="20"/>
        <v>1.2438351065479747E-2</v>
      </c>
      <c r="E558" s="197">
        <f t="shared" si="20"/>
        <v>4.2493872549019596E-2</v>
      </c>
      <c r="F558" s="197">
        <f t="shared" si="20"/>
        <v>0.11249889793399359</v>
      </c>
      <c r="G558" s="197">
        <f t="shared" si="20"/>
        <v>-0.193501518953903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73.069999999999993</v>
      </c>
      <c r="D562" s="195">
        <v>96.37</v>
      </c>
      <c r="E562" s="195">
        <v>111.82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286147</v>
      </c>
      <c r="D563" s="196">
        <v>322246</v>
      </c>
      <c r="E563" s="196">
        <v>312869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255.36</v>
      </c>
      <c r="D564" s="195">
        <v>299.05</v>
      </c>
      <c r="E564" s="195">
        <v>357.41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0.318872314219242</v>
      </c>
      <c r="D568" s="197">
        <f>IF(AND(D562&gt;0,E562&gt;0)=TRUE,E562/D562-1,"")</f>
        <v>0.16031960153574754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0.12615543758977021</v>
      </c>
      <c r="D569" s="197">
        <f t="shared" si="21"/>
        <v>-2.9098887185566302E-2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0.17109179197994995</v>
      </c>
      <c r="D570" s="197">
        <f t="shared" si="21"/>
        <v>0.19515131248955031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518</v>
      </c>
      <c r="B587" s="8"/>
      <c r="C587" s="8"/>
      <c r="D587" s="8"/>
      <c r="F587" s="217" t="s">
        <v>519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912034</v>
      </c>
      <c r="E591" s="147">
        <v>341309</v>
      </c>
      <c r="F591" s="147">
        <v>29873</v>
      </c>
      <c r="G591" s="147">
        <v>637995</v>
      </c>
      <c r="H591" s="147">
        <v>228791</v>
      </c>
      <c r="I591" s="147">
        <v>3650</v>
      </c>
    </row>
    <row r="592" spans="1:9" x14ac:dyDescent="0.2">
      <c r="A592" s="233" t="s">
        <v>121</v>
      </c>
      <c r="B592" s="234"/>
      <c r="C592" s="234"/>
      <c r="D592" s="148">
        <v>1126526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0.80959871321212296</v>
      </c>
      <c r="E593" s="87">
        <f t="shared" si="22"/>
        <v>0.30297480928092207</v>
      </c>
      <c r="F593" s="87">
        <f t="shared" si="22"/>
        <v>2.6517807844648061E-2</v>
      </c>
      <c r="G593" s="87">
        <f t="shared" si="22"/>
        <v>0.5663384600089123</v>
      </c>
      <c r="H593" s="87">
        <f t="shared" si="22"/>
        <v>0.20309429165416509</v>
      </c>
      <c r="I593" s="87">
        <f t="shared" si="22"/>
        <v>3.2400494973041012E-3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520</v>
      </c>
      <c r="E595" s="86" t="s">
        <v>520</v>
      </c>
      <c r="F595" s="86" t="s">
        <v>520</v>
      </c>
      <c r="G595" s="86" t="s">
        <v>520</v>
      </c>
      <c r="H595" s="86" t="s">
        <v>520</v>
      </c>
      <c r="I595" s="86" t="s">
        <v>520</v>
      </c>
    </row>
    <row r="596" spans="1:9" x14ac:dyDescent="0.2">
      <c r="A596" s="233" t="s">
        <v>124</v>
      </c>
      <c r="B596" s="234"/>
      <c r="C596" s="234"/>
      <c r="D596" s="143">
        <v>2003708</v>
      </c>
      <c r="E596" s="144">
        <v>853790</v>
      </c>
      <c r="F596" s="144">
        <v>30605</v>
      </c>
      <c r="G596" s="144">
        <v>822192</v>
      </c>
      <c r="H596" s="144">
        <v>292216</v>
      </c>
      <c r="I596" s="144">
        <v>4905</v>
      </c>
    </row>
    <row r="597" spans="1:9" x14ac:dyDescent="0.2">
      <c r="A597" s="233" t="s">
        <v>125</v>
      </c>
      <c r="B597" s="234"/>
      <c r="C597" s="234"/>
      <c r="D597" s="143">
        <v>54617</v>
      </c>
      <c r="E597" s="144">
        <v>49967</v>
      </c>
      <c r="F597" s="144">
        <v>69</v>
      </c>
      <c r="G597" s="144">
        <v>608</v>
      </c>
      <c r="H597" s="144">
        <v>3744</v>
      </c>
      <c r="I597" s="144">
        <v>85</v>
      </c>
    </row>
    <row r="598" spans="1:9" x14ac:dyDescent="0.2">
      <c r="A598" s="233" t="s">
        <v>126</v>
      </c>
      <c r="B598" s="234"/>
      <c r="C598" s="234"/>
      <c r="D598" s="141">
        <v>2.2000000000000002</v>
      </c>
      <c r="E598" s="142">
        <v>2.5</v>
      </c>
      <c r="F598" s="142">
        <v>1</v>
      </c>
      <c r="G598" s="142">
        <v>1.3</v>
      </c>
      <c r="H598" s="142">
        <v>1.3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59761.46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24078918812</v>
      </c>
      <c r="E601" s="151">
        <v>10710456644</v>
      </c>
      <c r="F601" s="151">
        <v>10138351282</v>
      </c>
      <c r="G601" s="151">
        <v>1239920929</v>
      </c>
      <c r="H601" s="151">
        <v>1799804264</v>
      </c>
      <c r="I601" s="151">
        <v>190385693</v>
      </c>
    </row>
    <row r="602" spans="1:9" x14ac:dyDescent="0.2">
      <c r="A602" s="233" t="s">
        <v>130</v>
      </c>
      <c r="B602" s="234"/>
      <c r="C602" s="234"/>
      <c r="D602" s="152">
        <v>12017.18</v>
      </c>
      <c r="E602" s="153">
        <v>12544.6</v>
      </c>
      <c r="F602" s="153">
        <v>331264.53999999998</v>
      </c>
      <c r="G602" s="153">
        <v>1508.07</v>
      </c>
      <c r="H602" s="153">
        <v>6159.16</v>
      </c>
      <c r="I602" s="153">
        <v>38814.620000000003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8533256554</v>
      </c>
      <c r="E604" s="155">
        <v>5695963779</v>
      </c>
      <c r="F604" s="155">
        <v>140104113</v>
      </c>
      <c r="G604" s="155">
        <v>1193771277</v>
      </c>
      <c r="H604" s="155">
        <v>1334693025</v>
      </c>
      <c r="I604" s="155">
        <v>168724360</v>
      </c>
    </row>
    <row r="605" spans="1:9" x14ac:dyDescent="0.2">
      <c r="A605" s="233" t="s">
        <v>133</v>
      </c>
      <c r="B605" s="234"/>
      <c r="C605" s="234"/>
      <c r="D605" s="152">
        <v>4258.7299999999996</v>
      </c>
      <c r="E605" s="153">
        <v>6671.39</v>
      </c>
      <c r="F605" s="153">
        <v>4577.82</v>
      </c>
      <c r="G605" s="153">
        <v>1451.94</v>
      </c>
      <c r="H605" s="153">
        <v>4567.49</v>
      </c>
      <c r="I605" s="153">
        <v>34398.44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11739151220</v>
      </c>
      <c r="E607" s="157">
        <v>7565424285</v>
      </c>
      <c r="F607" s="157">
        <v>415767041</v>
      </c>
      <c r="G607" s="157">
        <v>1310311701</v>
      </c>
      <c r="H607" s="157">
        <v>2290707818</v>
      </c>
      <c r="I607" s="157">
        <v>156940375</v>
      </c>
    </row>
    <row r="608" spans="1:9" x14ac:dyDescent="0.2">
      <c r="A608" s="233" t="s">
        <v>112</v>
      </c>
      <c r="B608" s="234"/>
      <c r="C608" s="234"/>
      <c r="D608" s="158">
        <v>16600.04</v>
      </c>
      <c r="E608" s="159">
        <v>16237.15</v>
      </c>
      <c r="F608" s="159">
        <v>59497.29</v>
      </c>
      <c r="G608" s="159">
        <v>15524.84</v>
      </c>
      <c r="H608" s="159">
        <v>15454.26</v>
      </c>
      <c r="I608" s="159">
        <v>96341.54</v>
      </c>
    </row>
    <row r="609" spans="1:9" x14ac:dyDescent="0.2">
      <c r="A609" s="233" t="s">
        <v>135</v>
      </c>
      <c r="B609" s="234"/>
      <c r="C609" s="234"/>
      <c r="D609" s="143">
        <v>707176</v>
      </c>
      <c r="E609" s="144">
        <v>465933</v>
      </c>
      <c r="F609" s="144">
        <v>6988</v>
      </c>
      <c r="G609" s="144">
        <v>84401</v>
      </c>
      <c r="H609" s="144">
        <v>148225</v>
      </c>
      <c r="I609" s="144">
        <v>1629</v>
      </c>
    </row>
    <row r="610" spans="1:9" x14ac:dyDescent="0.2">
      <c r="A610" s="233" t="s">
        <v>113</v>
      </c>
      <c r="B610" s="234"/>
      <c r="C610" s="234"/>
      <c r="D610" s="87">
        <v>0.01</v>
      </c>
      <c r="E610" s="89">
        <v>6.6E-3</v>
      </c>
      <c r="F610" s="89">
        <v>1E-4</v>
      </c>
      <c r="G610" s="89">
        <v>1.1999999999999999E-3</v>
      </c>
      <c r="H610" s="89">
        <v>2.0999999999999999E-3</v>
      </c>
      <c r="I610" s="89">
        <v>0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0.98</v>
      </c>
      <c r="E612" s="142">
        <v>0.72</v>
      </c>
      <c r="F612" s="142">
        <v>0.06</v>
      </c>
      <c r="G612" s="142">
        <v>0.23</v>
      </c>
      <c r="H612" s="142">
        <v>0.33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0.85</v>
      </c>
      <c r="E613" s="142">
        <v>0.74</v>
      </c>
      <c r="F613" s="142">
        <v>0.02</v>
      </c>
      <c r="G613" s="142">
        <v>0.28000000000000003</v>
      </c>
      <c r="H613" s="142">
        <v>0.25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0.77</v>
      </c>
      <c r="E614" s="142">
        <v>0.7</v>
      </c>
      <c r="F614" s="142">
        <v>0.02</v>
      </c>
      <c r="G614" s="142">
        <v>0.12</v>
      </c>
      <c r="H614" s="142">
        <v>0.23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0.48</v>
      </c>
      <c r="E615" s="142">
        <v>0.4</v>
      </c>
      <c r="F615" s="142">
        <v>0.01</v>
      </c>
      <c r="G615" s="142">
        <v>7.0000000000000007E-2</v>
      </c>
      <c r="H615" s="142">
        <v>0.19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25.71</v>
      </c>
      <c r="E616" s="142">
        <v>17.91</v>
      </c>
      <c r="F616" s="142">
        <v>0.51</v>
      </c>
      <c r="G616" s="142">
        <v>5.73</v>
      </c>
      <c r="H616" s="142">
        <v>8.91</v>
      </c>
      <c r="I616" s="142">
        <v>0.14000000000000001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28.79</v>
      </c>
      <c r="E618" s="142">
        <v>20.46</v>
      </c>
      <c r="F618" s="142">
        <v>0.61</v>
      </c>
      <c r="G618" s="142">
        <v>6.42</v>
      </c>
      <c r="H618" s="142">
        <v>9.92</v>
      </c>
      <c r="I618" s="142">
        <v>0.14000000000000001</v>
      </c>
    </row>
    <row r="619" spans="1:9" x14ac:dyDescent="0.2">
      <c r="A619" s="263" t="s">
        <v>144</v>
      </c>
      <c r="B619" s="234"/>
      <c r="C619" s="234"/>
      <c r="D619" s="141">
        <v>27.81</v>
      </c>
      <c r="E619" s="142">
        <v>19.75</v>
      </c>
      <c r="F619" s="142">
        <v>0.56000000000000005</v>
      </c>
      <c r="G619" s="142">
        <v>6.19</v>
      </c>
      <c r="H619" s="142">
        <v>9.58</v>
      </c>
      <c r="I619" s="142">
        <v>0.14000000000000001</v>
      </c>
    </row>
    <row r="620" spans="1:9" x14ac:dyDescent="0.2">
      <c r="A620" s="263" t="s">
        <v>145</v>
      </c>
      <c r="B620" s="234"/>
      <c r="C620" s="234"/>
      <c r="D620" s="141">
        <v>26.96</v>
      </c>
      <c r="E620" s="142">
        <v>19.010000000000002</v>
      </c>
      <c r="F620" s="142">
        <v>0.54</v>
      </c>
      <c r="G620" s="142">
        <v>5.92</v>
      </c>
      <c r="H620" s="142">
        <v>9.33</v>
      </c>
      <c r="I620" s="142">
        <v>0.14000000000000001</v>
      </c>
    </row>
    <row r="621" spans="1:9" x14ac:dyDescent="0.2">
      <c r="A621" s="263" t="s">
        <v>146</v>
      </c>
      <c r="B621" s="234"/>
      <c r="C621" s="234"/>
      <c r="D621" s="141">
        <v>26.19</v>
      </c>
      <c r="E621" s="142">
        <v>18.309999999999999</v>
      </c>
      <c r="F621" s="142">
        <v>0.52</v>
      </c>
      <c r="G621" s="142">
        <v>5.8</v>
      </c>
      <c r="H621" s="142">
        <v>9.1</v>
      </c>
      <c r="I621" s="142">
        <v>0.14000000000000001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897321</v>
      </c>
      <c r="E623" s="144">
        <v>329975</v>
      </c>
      <c r="F623" s="144">
        <v>29801</v>
      </c>
      <c r="G623" s="144">
        <v>624419</v>
      </c>
      <c r="H623" s="144">
        <v>224964</v>
      </c>
      <c r="I623" s="144">
        <v>2331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0.67069999999999996</v>
      </c>
      <c r="E625" s="89">
        <v>0.31819999999999998</v>
      </c>
      <c r="F625" s="89">
        <v>0.74970000000000003</v>
      </c>
      <c r="G625" s="89">
        <v>0.94030000000000002</v>
      </c>
      <c r="H625" s="89">
        <v>0.58460000000000001</v>
      </c>
      <c r="I625" s="89">
        <v>0.84040000000000004</v>
      </c>
    </row>
    <row r="626" spans="1:9" x14ac:dyDescent="0.2">
      <c r="A626" s="233" t="s">
        <v>150</v>
      </c>
      <c r="B626" s="234"/>
      <c r="C626" s="234"/>
      <c r="D626" s="87">
        <v>9.4999999999999998E-3</v>
      </c>
      <c r="E626" s="89">
        <v>2.87E-2</v>
      </c>
      <c r="F626" s="89">
        <v>0</v>
      </c>
      <c r="G626" s="89">
        <v>8.9999999999999998E-4</v>
      </c>
      <c r="H626" s="89">
        <v>5.0000000000000001E-4</v>
      </c>
      <c r="I626" s="89">
        <v>1.12E-2</v>
      </c>
    </row>
    <row r="627" spans="1:9" x14ac:dyDescent="0.2">
      <c r="A627" s="233" t="s">
        <v>151</v>
      </c>
      <c r="B627" s="234"/>
      <c r="C627" s="234"/>
      <c r="D627" s="87">
        <v>3.7000000000000002E-3</v>
      </c>
      <c r="E627" s="89">
        <v>1.12E-2</v>
      </c>
      <c r="F627" s="89">
        <v>0</v>
      </c>
      <c r="G627" s="89">
        <v>2.9999999999999997E-4</v>
      </c>
      <c r="H627" s="89">
        <v>2.9999999999999997E-4</v>
      </c>
      <c r="I627" s="89">
        <v>5.5999999999999999E-3</v>
      </c>
    </row>
    <row r="628" spans="1:9" x14ac:dyDescent="0.2">
      <c r="A628" s="233" t="s">
        <v>152</v>
      </c>
      <c r="B628" s="234"/>
      <c r="C628" s="234"/>
      <c r="D628" s="87">
        <v>2.7000000000000001E-3</v>
      </c>
      <c r="E628" s="89">
        <v>8.3999999999999995E-3</v>
      </c>
      <c r="F628" s="89">
        <v>1E-4</v>
      </c>
      <c r="G628" s="89">
        <v>2.0000000000000001E-4</v>
      </c>
      <c r="H628" s="89">
        <v>6.9999999999999999E-4</v>
      </c>
      <c r="I628" s="89">
        <v>8.6E-3</v>
      </c>
    </row>
    <row r="629" spans="1:9" x14ac:dyDescent="0.2">
      <c r="A629" s="233" t="s">
        <v>153</v>
      </c>
      <c r="B629" s="234"/>
      <c r="C629" s="234"/>
      <c r="D629" s="87">
        <v>1.5599999999999999E-2</v>
      </c>
      <c r="E629" s="89">
        <v>2.2499999999999999E-2</v>
      </c>
      <c r="F629" s="89">
        <v>3.3099999999999997E-2</v>
      </c>
      <c r="G629" s="89">
        <v>3.0999999999999999E-3</v>
      </c>
      <c r="H629" s="89">
        <v>3.0599999999999999E-2</v>
      </c>
      <c r="I629" s="89">
        <v>1.46E-2</v>
      </c>
    </row>
    <row r="630" spans="1:9" x14ac:dyDescent="0.2">
      <c r="A630" s="233" t="s">
        <v>154</v>
      </c>
      <c r="B630" s="234"/>
      <c r="C630" s="234"/>
      <c r="D630" s="87">
        <v>1.3100000000000001E-2</v>
      </c>
      <c r="E630" s="89">
        <v>2.7199999999999998E-2</v>
      </c>
      <c r="F630" s="89">
        <v>2.1299999999999999E-2</v>
      </c>
      <c r="G630" s="89">
        <v>1.6000000000000001E-3</v>
      </c>
      <c r="H630" s="89">
        <v>1.7299999999999999E-2</v>
      </c>
      <c r="I630" s="89">
        <v>5.5999999999999999E-3</v>
      </c>
    </row>
    <row r="631" spans="1:9" x14ac:dyDescent="0.2">
      <c r="A631" s="233" t="s">
        <v>155</v>
      </c>
      <c r="B631" s="234"/>
      <c r="C631" s="234"/>
      <c r="D631" s="87">
        <v>9.9000000000000008E-3</v>
      </c>
      <c r="E631" s="89">
        <v>2.4500000000000001E-2</v>
      </c>
      <c r="F631" s="89">
        <v>7.7000000000000002E-3</v>
      </c>
      <c r="G631" s="89">
        <v>1E-3</v>
      </c>
      <c r="H631" s="89">
        <v>9.7999999999999997E-3</v>
      </c>
      <c r="I631" s="89">
        <v>3.8999999999999998E-3</v>
      </c>
    </row>
    <row r="632" spans="1:9" x14ac:dyDescent="0.2">
      <c r="A632" s="233" t="s">
        <v>156</v>
      </c>
      <c r="B632" s="234"/>
      <c r="C632" s="234"/>
      <c r="D632" s="87">
        <v>1.0200000000000001E-2</v>
      </c>
      <c r="E632" s="89">
        <v>2.5700000000000001E-2</v>
      </c>
      <c r="F632" s="89">
        <v>5.8999999999999999E-3</v>
      </c>
      <c r="G632" s="89">
        <v>1.1000000000000001E-3</v>
      </c>
      <c r="H632" s="89">
        <v>8.3000000000000001E-3</v>
      </c>
      <c r="I632" s="89">
        <v>1.6999999999999999E-3</v>
      </c>
    </row>
    <row r="633" spans="1:9" x14ac:dyDescent="0.2">
      <c r="A633" s="233" t="s">
        <v>157</v>
      </c>
      <c r="B633" s="234"/>
      <c r="C633" s="234"/>
      <c r="D633" s="87">
        <v>6.0000000000000001E-3</v>
      </c>
      <c r="E633" s="89">
        <v>1.4E-2</v>
      </c>
      <c r="F633" s="89">
        <v>3.5000000000000001E-3</v>
      </c>
      <c r="G633" s="89">
        <v>8.0000000000000004E-4</v>
      </c>
      <c r="H633" s="89">
        <v>7.1000000000000004E-3</v>
      </c>
      <c r="I633" s="89">
        <v>8.9999999999999998E-4</v>
      </c>
    </row>
    <row r="634" spans="1:9" x14ac:dyDescent="0.2">
      <c r="A634" s="233" t="s">
        <v>158</v>
      </c>
      <c r="B634" s="234"/>
      <c r="C634" s="234"/>
      <c r="D634" s="87">
        <v>0.2586</v>
      </c>
      <c r="E634" s="89">
        <v>0.51970000000000005</v>
      </c>
      <c r="F634" s="89">
        <v>0.17879999999999999</v>
      </c>
      <c r="G634" s="89">
        <v>5.0700000000000002E-2</v>
      </c>
      <c r="H634" s="89">
        <v>0.34089999999999998</v>
      </c>
      <c r="I634" s="89">
        <v>0.1077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0.32929999999999998</v>
      </c>
      <c r="E636" s="89">
        <v>0.68179999999999996</v>
      </c>
      <c r="F636" s="89">
        <v>0.25030000000000002</v>
      </c>
      <c r="G636" s="89">
        <v>5.9700000000000003E-2</v>
      </c>
      <c r="H636" s="89">
        <v>0.41539999999999999</v>
      </c>
      <c r="I636" s="89">
        <v>0.15959999999999999</v>
      </c>
    </row>
    <row r="637" spans="1:9" x14ac:dyDescent="0.2">
      <c r="A637" s="233" t="s">
        <v>160</v>
      </c>
      <c r="B637" s="234"/>
      <c r="C637" s="234"/>
      <c r="D637" s="87">
        <v>0.31979999999999997</v>
      </c>
      <c r="E637" s="89">
        <v>0.65310000000000001</v>
      </c>
      <c r="F637" s="89">
        <v>0.25030000000000002</v>
      </c>
      <c r="G637" s="89">
        <v>5.8799999999999998E-2</v>
      </c>
      <c r="H637" s="89">
        <v>0.4148</v>
      </c>
      <c r="I637" s="89">
        <v>0.1484</v>
      </c>
    </row>
    <row r="638" spans="1:9" x14ac:dyDescent="0.2">
      <c r="A638" s="233" t="s">
        <v>161</v>
      </c>
      <c r="B638" s="234"/>
      <c r="C638" s="234"/>
      <c r="D638" s="87">
        <v>0.31619999999999998</v>
      </c>
      <c r="E638" s="89">
        <v>0.64190000000000003</v>
      </c>
      <c r="F638" s="89">
        <v>0.25030000000000002</v>
      </c>
      <c r="G638" s="89">
        <v>5.8500000000000003E-2</v>
      </c>
      <c r="H638" s="89">
        <v>0.41460000000000002</v>
      </c>
      <c r="I638" s="89">
        <v>0.1429</v>
      </c>
    </row>
    <row r="639" spans="1:9" x14ac:dyDescent="0.2">
      <c r="A639" s="233" t="s">
        <v>162</v>
      </c>
      <c r="B639" s="234"/>
      <c r="C639" s="234"/>
      <c r="D639" s="87">
        <v>0.31340000000000001</v>
      </c>
      <c r="E639" s="89">
        <v>0.63349999999999995</v>
      </c>
      <c r="F639" s="89">
        <v>0.25030000000000002</v>
      </c>
      <c r="G639" s="89">
        <v>5.8299999999999998E-2</v>
      </c>
      <c r="H639" s="89">
        <v>0.41389999999999999</v>
      </c>
      <c r="I639" s="89">
        <v>0.1343</v>
      </c>
    </row>
    <row r="640" spans="1:9" x14ac:dyDescent="0.2">
      <c r="A640" s="233" t="s">
        <v>163</v>
      </c>
      <c r="B640" s="234"/>
      <c r="C640" s="234"/>
      <c r="D640" s="87">
        <v>0.2979</v>
      </c>
      <c r="E640" s="89">
        <v>0.61099999999999999</v>
      </c>
      <c r="F640" s="89">
        <v>0.21709999999999999</v>
      </c>
      <c r="G640" s="89">
        <v>5.5199999999999999E-2</v>
      </c>
      <c r="H640" s="89">
        <v>0.38329999999999997</v>
      </c>
      <c r="I640" s="89">
        <v>0.1197</v>
      </c>
    </row>
    <row r="641" spans="1:9" x14ac:dyDescent="0.2">
      <c r="A641" s="233" t="s">
        <v>164</v>
      </c>
      <c r="B641" s="234"/>
      <c r="C641" s="234"/>
      <c r="D641" s="87">
        <v>0.2848</v>
      </c>
      <c r="E641" s="89">
        <v>0.58379999999999999</v>
      </c>
      <c r="F641" s="89">
        <v>0.1958</v>
      </c>
      <c r="G641" s="89">
        <v>5.3699999999999998E-2</v>
      </c>
      <c r="H641" s="89">
        <v>0.36599999999999999</v>
      </c>
      <c r="I641" s="89">
        <v>0.11409999999999999</v>
      </c>
    </row>
    <row r="642" spans="1:9" x14ac:dyDescent="0.2">
      <c r="A642" s="233" t="s">
        <v>165</v>
      </c>
      <c r="B642" s="234"/>
      <c r="C642" s="234"/>
      <c r="D642" s="87">
        <v>0.27479999999999999</v>
      </c>
      <c r="E642" s="89">
        <v>0.55930000000000002</v>
      </c>
      <c r="F642" s="89">
        <v>0.18809999999999999</v>
      </c>
      <c r="G642" s="89">
        <v>5.2699999999999997E-2</v>
      </c>
      <c r="H642" s="89">
        <v>0.35630000000000001</v>
      </c>
      <c r="I642" s="89">
        <v>0.1103</v>
      </c>
    </row>
    <row r="643" spans="1:9" x14ac:dyDescent="0.2">
      <c r="A643" s="233" t="s">
        <v>166</v>
      </c>
      <c r="B643" s="234"/>
      <c r="C643" s="234"/>
      <c r="D643" s="87">
        <v>0.2646</v>
      </c>
      <c r="E643" s="89">
        <v>0.53369999999999995</v>
      </c>
      <c r="F643" s="89">
        <v>0.1822</v>
      </c>
      <c r="G643" s="89">
        <v>5.1499999999999997E-2</v>
      </c>
      <c r="H643" s="89">
        <v>0.34789999999999999</v>
      </c>
      <c r="I643" s="89">
        <v>0.1085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518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518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4.8832390367146046E-2</v>
      </c>
      <c r="C772" s="96">
        <f t="shared" ref="C772:C779" si="24">-D68/$B$58</f>
        <v>-4.9249500213023954E-2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8.2945272208864773E-2</v>
      </c>
      <c r="C773" s="96">
        <f t="shared" si="24"/>
        <v>-7.3474644190404684E-2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2.7563512422425017E-2</v>
      </c>
      <c r="C774" s="96">
        <f t="shared" si="24"/>
        <v>-2.5734932651656672E-2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6.0739386788939441E-2</v>
      </c>
      <c r="C775" s="96">
        <f t="shared" si="24"/>
        <v>-6.0578501562672242E-2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8.8739374871515272E-2</v>
      </c>
      <c r="C776" s="96">
        <f t="shared" si="24"/>
        <v>-9.7737030118310225E-2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7.0104247667909056E-2</v>
      </c>
      <c r="C777" s="96">
        <f t="shared" si="24"/>
        <v>-7.6333336312689376E-2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5.6029769725571513E-2</v>
      </c>
      <c r="C778" s="96">
        <f t="shared" si="24"/>
        <v>-7.0533274937954915E-2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4.898955139836076E-2</v>
      </c>
      <c r="C779" s="96">
        <f t="shared" si="24"/>
        <v>-6.241527456255605E-2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32.99</v>
      </c>
      <c r="D785" s="97">
        <v>24.8</v>
      </c>
      <c r="E785" s="97">
        <v>23.68</v>
      </c>
      <c r="F785" s="97">
        <v>29.56</v>
      </c>
      <c r="G785" s="94">
        <v>24.87</v>
      </c>
      <c r="H785" s="97">
        <v>17.2</v>
      </c>
      <c r="I785" s="97">
        <v>18.239999999999998</v>
      </c>
      <c r="J785" s="97">
        <v>21.3</v>
      </c>
      <c r="K785" s="94">
        <v>0.3</v>
      </c>
      <c r="L785" s="94">
        <v>0.3</v>
      </c>
      <c r="M785" s="94">
        <v>7.0000000000000007E-2</v>
      </c>
      <c r="N785" s="97">
        <v>2.46</v>
      </c>
      <c r="O785" s="94">
        <v>0.3</v>
      </c>
      <c r="P785" s="94">
        <v>0.15</v>
      </c>
      <c r="Q785" s="94">
        <v>0.15</v>
      </c>
      <c r="R785" s="97">
        <v>0.3</v>
      </c>
      <c r="W785" s="93"/>
    </row>
    <row r="786" spans="1:23" x14ac:dyDescent="0.2">
      <c r="A786" s="94"/>
      <c r="B786" s="94" t="s">
        <v>225</v>
      </c>
      <c r="C786" s="94">
        <v>27.92</v>
      </c>
      <c r="D786" s="97">
        <v>27.18</v>
      </c>
      <c r="E786" s="97">
        <v>25.17</v>
      </c>
      <c r="F786" s="97">
        <v>29.56</v>
      </c>
      <c r="G786" s="94">
        <v>20.25</v>
      </c>
      <c r="H786" s="97">
        <v>18.239999999999998</v>
      </c>
      <c r="I786" s="97">
        <v>17.13</v>
      </c>
      <c r="J786" s="97">
        <v>19.43</v>
      </c>
      <c r="K786" s="94">
        <v>0.45</v>
      </c>
      <c r="L786" s="94">
        <v>0.89</v>
      </c>
      <c r="M786" s="94">
        <v>0.52</v>
      </c>
      <c r="N786" s="97">
        <v>2.16</v>
      </c>
      <c r="O786" s="94">
        <v>0.3</v>
      </c>
      <c r="P786" s="94">
        <v>0.3</v>
      </c>
      <c r="Q786" s="94">
        <v>0.6</v>
      </c>
      <c r="R786" s="97">
        <v>0.89</v>
      </c>
      <c r="W786" s="93"/>
    </row>
    <row r="787" spans="1:23" x14ac:dyDescent="0.2">
      <c r="A787" s="94"/>
      <c r="B787" s="94" t="s">
        <v>226</v>
      </c>
      <c r="C787" s="94">
        <v>29.49</v>
      </c>
      <c r="D787" s="97">
        <v>24.65</v>
      </c>
      <c r="E787" s="97">
        <v>29.78</v>
      </c>
      <c r="F787" s="97">
        <v>32.61</v>
      </c>
      <c r="G787" s="94">
        <v>21.59</v>
      </c>
      <c r="H787" s="97">
        <v>16.75</v>
      </c>
      <c r="I787" s="97">
        <v>21.59</v>
      </c>
      <c r="J787" s="97">
        <v>20.63</v>
      </c>
      <c r="K787" s="94">
        <v>0.6</v>
      </c>
      <c r="L787" s="94">
        <v>0.22</v>
      </c>
      <c r="M787" s="94">
        <v>1.19</v>
      </c>
      <c r="N787" s="97">
        <v>3.5</v>
      </c>
      <c r="O787" s="94">
        <v>7.0000000000000007E-2</v>
      </c>
      <c r="P787" s="94">
        <v>0.67</v>
      </c>
      <c r="Q787" s="94">
        <v>0.89</v>
      </c>
      <c r="R787" s="97">
        <v>1.04</v>
      </c>
      <c r="W787" s="93"/>
    </row>
    <row r="788" spans="1:23" x14ac:dyDescent="0.2">
      <c r="A788" s="94"/>
      <c r="B788" s="94" t="s">
        <v>227</v>
      </c>
      <c r="C788" s="94">
        <v>32.54</v>
      </c>
      <c r="D788" s="97">
        <v>21.37</v>
      </c>
      <c r="E788" s="97">
        <v>26.66</v>
      </c>
      <c r="F788" s="97">
        <v>26.73</v>
      </c>
      <c r="G788" s="94">
        <v>24.5</v>
      </c>
      <c r="H788" s="97">
        <v>14.89</v>
      </c>
      <c r="I788" s="97">
        <v>18.760000000000002</v>
      </c>
      <c r="J788" s="97">
        <v>16.75</v>
      </c>
      <c r="K788" s="94">
        <v>0.3</v>
      </c>
      <c r="L788" s="94">
        <v>0</v>
      </c>
      <c r="M788" s="94">
        <v>0.6</v>
      </c>
      <c r="N788" s="97">
        <v>2.76</v>
      </c>
      <c r="O788" s="94">
        <v>0.15</v>
      </c>
      <c r="P788" s="94">
        <v>0.3</v>
      </c>
      <c r="Q788" s="94">
        <v>0.3</v>
      </c>
      <c r="R788" s="97">
        <v>0.3</v>
      </c>
      <c r="W788" s="93"/>
    </row>
    <row r="789" spans="1:23" x14ac:dyDescent="0.2">
      <c r="A789" s="94"/>
      <c r="B789" s="94" t="s">
        <v>228</v>
      </c>
      <c r="C789" s="94">
        <v>26.66</v>
      </c>
      <c r="D789" s="97">
        <v>24.87</v>
      </c>
      <c r="E789" s="97">
        <v>29.19</v>
      </c>
      <c r="F789" s="97">
        <v>28.59</v>
      </c>
      <c r="G789" s="94">
        <v>18.47</v>
      </c>
      <c r="H789" s="97">
        <v>15.79</v>
      </c>
      <c r="I789" s="97">
        <v>19.73</v>
      </c>
      <c r="J789" s="97">
        <v>19.73</v>
      </c>
      <c r="K789" s="94">
        <v>0.45</v>
      </c>
      <c r="L789" s="94">
        <v>0.15</v>
      </c>
      <c r="M789" s="94">
        <v>0.74</v>
      </c>
      <c r="N789" s="97">
        <v>2.38</v>
      </c>
      <c r="O789" s="94">
        <v>0.45</v>
      </c>
      <c r="P789" s="94">
        <v>0.97</v>
      </c>
      <c r="Q789" s="94">
        <v>0.52</v>
      </c>
      <c r="R789" s="97">
        <v>0.74</v>
      </c>
      <c r="W789" s="93"/>
    </row>
    <row r="790" spans="1:23" x14ac:dyDescent="0.2">
      <c r="A790" s="94"/>
      <c r="B790" s="94" t="s">
        <v>229</v>
      </c>
      <c r="C790" s="94">
        <v>24.72</v>
      </c>
      <c r="D790" s="97">
        <v>23.31</v>
      </c>
      <c r="E790" s="97">
        <v>28.52</v>
      </c>
      <c r="F790" s="97">
        <v>28.15</v>
      </c>
      <c r="G790" s="94">
        <v>18.32</v>
      </c>
      <c r="H790" s="97">
        <v>16.600000000000001</v>
      </c>
      <c r="I790" s="97">
        <v>20.329999999999998</v>
      </c>
      <c r="J790" s="97">
        <v>19.29</v>
      </c>
      <c r="K790" s="94">
        <v>0.3</v>
      </c>
      <c r="L790" s="94">
        <v>0</v>
      </c>
      <c r="M790" s="94">
        <v>0.97</v>
      </c>
      <c r="N790" s="97">
        <v>1.49</v>
      </c>
      <c r="O790" s="94">
        <v>0.3</v>
      </c>
      <c r="P790" s="94">
        <v>0.22</v>
      </c>
      <c r="Q790" s="94">
        <v>0.89</v>
      </c>
      <c r="R790" s="97">
        <v>0.6</v>
      </c>
      <c r="W790" s="93"/>
    </row>
    <row r="791" spans="1:23" x14ac:dyDescent="0.2">
      <c r="A791" s="94"/>
      <c r="B791" s="94" t="s">
        <v>230</v>
      </c>
      <c r="C791" s="94">
        <v>26.43</v>
      </c>
      <c r="D791" s="97">
        <v>25.09</v>
      </c>
      <c r="E791" s="97">
        <v>31.05</v>
      </c>
      <c r="F791" s="97">
        <v>24.42</v>
      </c>
      <c r="G791" s="94">
        <v>19.809999999999999</v>
      </c>
      <c r="H791" s="97">
        <v>18.989999999999998</v>
      </c>
      <c r="I791" s="97">
        <v>23.9</v>
      </c>
      <c r="J791" s="97">
        <v>17.5</v>
      </c>
      <c r="K791" s="94">
        <v>0.67</v>
      </c>
      <c r="L791" s="94">
        <v>0</v>
      </c>
      <c r="M791" s="94">
        <v>0.89</v>
      </c>
      <c r="N791" s="97">
        <v>2.23</v>
      </c>
      <c r="O791" s="94">
        <v>0.45</v>
      </c>
      <c r="P791" s="94">
        <v>0.67</v>
      </c>
      <c r="Q791" s="94">
        <v>0.37</v>
      </c>
      <c r="R791" s="97">
        <v>0.45</v>
      </c>
      <c r="W791" s="93"/>
    </row>
    <row r="792" spans="1:23" x14ac:dyDescent="0.2">
      <c r="A792" s="94"/>
      <c r="B792" s="94" t="s">
        <v>231</v>
      </c>
      <c r="C792" s="94">
        <v>25.32</v>
      </c>
      <c r="D792" s="97">
        <v>29.11</v>
      </c>
      <c r="E792" s="97">
        <v>29.19</v>
      </c>
      <c r="F792" s="97">
        <v>25.69</v>
      </c>
      <c r="G792" s="94">
        <v>17.72</v>
      </c>
      <c r="H792" s="97">
        <v>21</v>
      </c>
      <c r="I792" s="97">
        <v>22.26</v>
      </c>
      <c r="J792" s="97">
        <v>19.29</v>
      </c>
      <c r="K792" s="94">
        <v>0.3</v>
      </c>
      <c r="L792" s="94">
        <v>7.0000000000000007E-2</v>
      </c>
      <c r="M792" s="94">
        <v>1.1200000000000001</v>
      </c>
      <c r="N792" s="97">
        <v>1.41</v>
      </c>
      <c r="O792" s="94">
        <v>0.45</v>
      </c>
      <c r="P792" s="94">
        <v>0.15</v>
      </c>
      <c r="Q792" s="94">
        <v>0.37</v>
      </c>
      <c r="R792" s="97">
        <v>7.0000000000000007E-2</v>
      </c>
      <c r="W792" s="93"/>
    </row>
    <row r="793" spans="1:23" x14ac:dyDescent="0.2">
      <c r="A793" s="94"/>
      <c r="B793" s="94" t="s">
        <v>232</v>
      </c>
      <c r="C793" s="94">
        <v>26.36</v>
      </c>
      <c r="D793" s="97">
        <v>26.66</v>
      </c>
      <c r="E793" s="97">
        <v>30.45</v>
      </c>
      <c r="F793" s="97">
        <v>25.54</v>
      </c>
      <c r="G793" s="94">
        <v>18.760000000000002</v>
      </c>
      <c r="H793" s="97">
        <v>18.54</v>
      </c>
      <c r="I793" s="97">
        <v>21.74</v>
      </c>
      <c r="J793" s="97">
        <v>18.47</v>
      </c>
      <c r="K793" s="94">
        <v>0.82</v>
      </c>
      <c r="L793" s="94">
        <v>0.37</v>
      </c>
      <c r="M793" s="94">
        <v>0.74</v>
      </c>
      <c r="N793" s="97">
        <v>1.71</v>
      </c>
      <c r="O793" s="94">
        <v>0.22</v>
      </c>
      <c r="P793" s="94">
        <v>0.52</v>
      </c>
      <c r="Q793" s="94">
        <v>0.82</v>
      </c>
      <c r="R793" s="97">
        <v>0.3</v>
      </c>
      <c r="W793" s="93"/>
    </row>
    <row r="794" spans="1:23" x14ac:dyDescent="0.2">
      <c r="A794" s="94"/>
      <c r="B794" s="94" t="s">
        <v>233</v>
      </c>
      <c r="C794" s="94">
        <v>27.25</v>
      </c>
      <c r="D794" s="97">
        <v>26.14</v>
      </c>
      <c r="E794" s="97">
        <v>30.31</v>
      </c>
      <c r="F794" s="97">
        <v>27.77</v>
      </c>
      <c r="G794" s="94">
        <v>18.91</v>
      </c>
      <c r="H794" s="97">
        <v>19.43</v>
      </c>
      <c r="I794" s="97">
        <v>21.59</v>
      </c>
      <c r="J794" s="97">
        <v>21.3</v>
      </c>
      <c r="K794" s="94">
        <v>0.22</v>
      </c>
      <c r="L794" s="94">
        <v>0.6</v>
      </c>
      <c r="M794" s="94">
        <v>0.67</v>
      </c>
      <c r="N794" s="97">
        <v>1.56</v>
      </c>
      <c r="O794" s="94">
        <v>0.37</v>
      </c>
      <c r="P794" s="94">
        <v>0.15</v>
      </c>
      <c r="Q794" s="94">
        <v>0.3</v>
      </c>
      <c r="R794" s="97">
        <v>0.15</v>
      </c>
      <c r="W794" s="93"/>
    </row>
    <row r="795" spans="1:23" x14ac:dyDescent="0.2">
      <c r="A795" s="94"/>
      <c r="B795" s="94" t="s">
        <v>234</v>
      </c>
      <c r="C795" s="94">
        <v>25.02</v>
      </c>
      <c r="D795" s="97">
        <v>28.3</v>
      </c>
      <c r="E795" s="97">
        <v>24.2</v>
      </c>
      <c r="F795" s="97">
        <v>25.24</v>
      </c>
      <c r="G795" s="94">
        <v>18.09</v>
      </c>
      <c r="H795" s="97">
        <v>20.25</v>
      </c>
      <c r="I795" s="97">
        <v>18.47</v>
      </c>
      <c r="J795" s="97">
        <v>20.03</v>
      </c>
      <c r="K795" s="94">
        <v>0.37</v>
      </c>
      <c r="L795" s="94">
        <v>1.19</v>
      </c>
      <c r="M795" s="94">
        <v>0.82</v>
      </c>
      <c r="N795" s="97">
        <v>0.3</v>
      </c>
      <c r="O795" s="94">
        <v>0.45</v>
      </c>
      <c r="P795" s="94">
        <v>0.74</v>
      </c>
      <c r="Q795" s="94">
        <v>0.22</v>
      </c>
      <c r="R795" s="97">
        <v>0.22</v>
      </c>
      <c r="W795" s="93"/>
    </row>
    <row r="796" spans="1:23" x14ac:dyDescent="0.2">
      <c r="A796" s="94"/>
      <c r="B796" s="94" t="s">
        <v>235</v>
      </c>
      <c r="C796" s="94">
        <v>23.75</v>
      </c>
      <c r="D796" s="97">
        <v>26.88</v>
      </c>
      <c r="E796" s="97">
        <v>28.89</v>
      </c>
      <c r="F796" s="97"/>
      <c r="G796" s="94">
        <v>17.72</v>
      </c>
      <c r="H796" s="97">
        <v>21.07</v>
      </c>
      <c r="I796" s="97">
        <v>22.04</v>
      </c>
      <c r="J796" s="97"/>
      <c r="K796" s="94">
        <v>0.22</v>
      </c>
      <c r="L796" s="94">
        <v>0.37</v>
      </c>
      <c r="M796" s="94">
        <v>2.08</v>
      </c>
      <c r="N796" s="97"/>
      <c r="O796" s="94">
        <v>7.0000000000000007E-2</v>
      </c>
      <c r="P796" s="94">
        <v>0.37</v>
      </c>
      <c r="Q796" s="94">
        <v>0.22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7.0000000000000007E-2</v>
      </c>
      <c r="D801" s="97">
        <v>0</v>
      </c>
      <c r="E801" s="97">
        <v>0</v>
      </c>
      <c r="F801" s="97">
        <v>0</v>
      </c>
      <c r="G801" s="94">
        <v>2.83</v>
      </c>
      <c r="H801" s="97">
        <v>3.2</v>
      </c>
      <c r="I801" s="97">
        <v>2.61</v>
      </c>
      <c r="J801" s="97">
        <v>1.94</v>
      </c>
      <c r="K801" s="94">
        <v>0.15</v>
      </c>
      <c r="L801" s="94">
        <v>0.22</v>
      </c>
      <c r="M801" s="94">
        <v>7.0000000000000007E-2</v>
      </c>
      <c r="N801" s="97">
        <v>7.0000000000000007E-2</v>
      </c>
      <c r="O801" s="94">
        <v>4.47</v>
      </c>
      <c r="P801" s="94">
        <v>3.72</v>
      </c>
      <c r="Q801" s="94">
        <v>2.5299999999999998</v>
      </c>
      <c r="R801" s="97">
        <v>3.5</v>
      </c>
    </row>
    <row r="802" spans="1:18" x14ac:dyDescent="0.2">
      <c r="A802" s="94"/>
      <c r="B802" s="94" t="s">
        <v>225</v>
      </c>
      <c r="C802" s="94">
        <v>0</v>
      </c>
      <c r="D802" s="97">
        <v>7.0000000000000007E-2</v>
      </c>
      <c r="E802" s="97">
        <v>0</v>
      </c>
      <c r="F802" s="97">
        <v>0</v>
      </c>
      <c r="G802" s="94">
        <v>2.76</v>
      </c>
      <c r="H802" s="97">
        <v>3.72</v>
      </c>
      <c r="I802" s="97">
        <v>3.5</v>
      </c>
      <c r="J802" s="97">
        <v>3.28</v>
      </c>
      <c r="K802" s="94">
        <v>0</v>
      </c>
      <c r="L802" s="94">
        <v>7.0000000000000007E-2</v>
      </c>
      <c r="M802" s="94">
        <v>7.0000000000000007E-2</v>
      </c>
      <c r="N802" s="97">
        <v>0</v>
      </c>
      <c r="O802" s="94">
        <v>4.17</v>
      </c>
      <c r="P802" s="94">
        <v>3.87</v>
      </c>
      <c r="Q802" s="94">
        <v>3.35</v>
      </c>
      <c r="R802" s="97">
        <v>3.8</v>
      </c>
    </row>
    <row r="803" spans="1:18" x14ac:dyDescent="0.2">
      <c r="A803" s="94"/>
      <c r="B803" s="94" t="s">
        <v>226</v>
      </c>
      <c r="C803" s="94">
        <v>0</v>
      </c>
      <c r="D803" s="97">
        <v>0.3</v>
      </c>
      <c r="E803" s="97">
        <v>0</v>
      </c>
      <c r="F803" s="97">
        <v>0</v>
      </c>
      <c r="G803" s="94">
        <v>2.68</v>
      </c>
      <c r="H803" s="97">
        <v>3.57</v>
      </c>
      <c r="I803" s="97">
        <v>3.5</v>
      </c>
      <c r="J803" s="97">
        <v>3.8</v>
      </c>
      <c r="K803" s="94">
        <v>0.22</v>
      </c>
      <c r="L803" s="94">
        <v>0.22</v>
      </c>
      <c r="M803" s="94">
        <v>7.0000000000000007E-2</v>
      </c>
      <c r="N803" s="97">
        <v>0</v>
      </c>
      <c r="O803" s="94">
        <v>4.32</v>
      </c>
      <c r="P803" s="94">
        <v>2.9</v>
      </c>
      <c r="Q803" s="94">
        <v>2.5299999999999998</v>
      </c>
      <c r="R803" s="97">
        <v>3.65</v>
      </c>
    </row>
    <row r="804" spans="1:18" x14ac:dyDescent="0.2">
      <c r="A804" s="94"/>
      <c r="B804" s="94" t="s">
        <v>227</v>
      </c>
      <c r="C804" s="94">
        <v>0</v>
      </c>
      <c r="D804" s="97">
        <v>7.0000000000000007E-2</v>
      </c>
      <c r="E804" s="97">
        <v>0</v>
      </c>
      <c r="F804" s="97">
        <v>0</v>
      </c>
      <c r="G804" s="94">
        <v>4.17</v>
      </c>
      <c r="H804" s="97">
        <v>2.23</v>
      </c>
      <c r="I804" s="97">
        <v>3.28</v>
      </c>
      <c r="J804" s="97">
        <v>2.98</v>
      </c>
      <c r="K804" s="94">
        <v>7.0000000000000007E-2</v>
      </c>
      <c r="L804" s="94">
        <v>0.15</v>
      </c>
      <c r="M804" s="94">
        <v>7.0000000000000007E-2</v>
      </c>
      <c r="N804" s="97">
        <v>0</v>
      </c>
      <c r="O804" s="94">
        <v>3.35</v>
      </c>
      <c r="P804" s="94">
        <v>3.72</v>
      </c>
      <c r="Q804" s="94">
        <v>3.65</v>
      </c>
      <c r="R804" s="97">
        <v>3.95</v>
      </c>
    </row>
    <row r="805" spans="1:18" x14ac:dyDescent="0.2">
      <c r="A805" s="94"/>
      <c r="B805" s="94" t="s">
        <v>228</v>
      </c>
      <c r="C805" s="94">
        <v>0</v>
      </c>
      <c r="D805" s="97">
        <v>7.0000000000000007E-2</v>
      </c>
      <c r="E805" s="97">
        <v>0</v>
      </c>
      <c r="F805" s="97">
        <v>0</v>
      </c>
      <c r="G805" s="94">
        <v>3.87</v>
      </c>
      <c r="H805" s="97">
        <v>3.05</v>
      </c>
      <c r="I805" s="97">
        <v>3.87</v>
      </c>
      <c r="J805" s="97">
        <v>2.76</v>
      </c>
      <c r="K805" s="94">
        <v>0</v>
      </c>
      <c r="L805" s="94">
        <v>0.15</v>
      </c>
      <c r="M805" s="94">
        <v>0.22</v>
      </c>
      <c r="N805" s="97">
        <v>0</v>
      </c>
      <c r="O805" s="94">
        <v>3.43</v>
      </c>
      <c r="P805" s="94">
        <v>4.6900000000000004</v>
      </c>
      <c r="Q805" s="94">
        <v>4.0999999999999996</v>
      </c>
      <c r="R805" s="97">
        <v>2.98</v>
      </c>
    </row>
    <row r="806" spans="1:18" x14ac:dyDescent="0.2">
      <c r="A806" s="94"/>
      <c r="B806" s="94" t="s">
        <v>229</v>
      </c>
      <c r="C806" s="94">
        <v>0</v>
      </c>
      <c r="D806" s="97">
        <v>0.15</v>
      </c>
      <c r="E806" s="97">
        <v>7.0000000000000007E-2</v>
      </c>
      <c r="F806" s="97">
        <v>7.0000000000000007E-2</v>
      </c>
      <c r="G806" s="94">
        <v>3.65</v>
      </c>
      <c r="H806" s="97">
        <v>2.46</v>
      </c>
      <c r="I806" s="97">
        <v>3.57</v>
      </c>
      <c r="J806" s="97">
        <v>2.98</v>
      </c>
      <c r="K806" s="94">
        <v>7.0000000000000007E-2</v>
      </c>
      <c r="L806" s="94">
        <v>0.15</v>
      </c>
      <c r="M806" s="94">
        <v>0</v>
      </c>
      <c r="N806" s="97">
        <v>7.0000000000000007E-2</v>
      </c>
      <c r="O806" s="94">
        <v>2.08</v>
      </c>
      <c r="P806" s="94">
        <v>3.72</v>
      </c>
      <c r="Q806" s="94">
        <v>2.68</v>
      </c>
      <c r="R806" s="97">
        <v>3.65</v>
      </c>
    </row>
    <row r="807" spans="1:18" x14ac:dyDescent="0.2">
      <c r="A807" s="94"/>
      <c r="B807" s="94" t="s">
        <v>230</v>
      </c>
      <c r="C807" s="94">
        <v>0</v>
      </c>
      <c r="D807" s="97">
        <v>0</v>
      </c>
      <c r="E807" s="97">
        <v>0</v>
      </c>
      <c r="F807" s="97">
        <v>0</v>
      </c>
      <c r="G807" s="94">
        <v>2.83</v>
      </c>
      <c r="H807" s="97">
        <v>2.0099999999999998</v>
      </c>
      <c r="I807" s="97">
        <v>2.68</v>
      </c>
      <c r="J807" s="97">
        <v>2.23</v>
      </c>
      <c r="K807" s="94">
        <v>0</v>
      </c>
      <c r="L807" s="94">
        <v>0.15</v>
      </c>
      <c r="M807" s="94">
        <v>7.0000000000000007E-2</v>
      </c>
      <c r="N807" s="97">
        <v>0</v>
      </c>
      <c r="O807" s="94">
        <v>2.68</v>
      </c>
      <c r="P807" s="94">
        <v>3.28</v>
      </c>
      <c r="Q807" s="94">
        <v>3.13</v>
      </c>
      <c r="R807" s="97">
        <v>2.0099999999999998</v>
      </c>
    </row>
    <row r="808" spans="1:18" x14ac:dyDescent="0.2">
      <c r="A808" s="94"/>
      <c r="B808" s="94" t="s">
        <v>231</v>
      </c>
      <c r="C808" s="94">
        <v>0</v>
      </c>
      <c r="D808" s="97">
        <v>0</v>
      </c>
      <c r="E808" s="97">
        <v>0</v>
      </c>
      <c r="F808" s="97">
        <v>0</v>
      </c>
      <c r="G808" s="94">
        <v>2.61</v>
      </c>
      <c r="H808" s="97">
        <v>2.98</v>
      </c>
      <c r="I808" s="97">
        <v>1.86</v>
      </c>
      <c r="J808" s="97">
        <v>2.0099999999999998</v>
      </c>
      <c r="K808" s="94">
        <v>0.15</v>
      </c>
      <c r="L808" s="94">
        <v>0.15</v>
      </c>
      <c r="M808" s="94">
        <v>0.22</v>
      </c>
      <c r="N808" s="97">
        <v>0</v>
      </c>
      <c r="O808" s="94">
        <v>4.0999999999999996</v>
      </c>
      <c r="P808" s="94">
        <v>4.7699999999999996</v>
      </c>
      <c r="Q808" s="94">
        <v>3.35</v>
      </c>
      <c r="R808" s="97">
        <v>2.9</v>
      </c>
    </row>
    <row r="809" spans="1:18" x14ac:dyDescent="0.2">
      <c r="A809" s="94"/>
      <c r="B809" s="94" t="s">
        <v>232</v>
      </c>
      <c r="C809" s="94">
        <v>7.0000000000000007E-2</v>
      </c>
      <c r="D809" s="97">
        <v>0.15</v>
      </c>
      <c r="E809" s="97">
        <v>0</v>
      </c>
      <c r="F809" s="97">
        <v>0</v>
      </c>
      <c r="G809" s="94">
        <v>3.35</v>
      </c>
      <c r="H809" s="97">
        <v>4.0199999999999996</v>
      </c>
      <c r="I809" s="97">
        <v>3.43</v>
      </c>
      <c r="J809" s="97">
        <v>2.5299999999999998</v>
      </c>
      <c r="K809" s="94">
        <v>0.22</v>
      </c>
      <c r="L809" s="94">
        <v>0.3</v>
      </c>
      <c r="M809" s="94">
        <v>0</v>
      </c>
      <c r="N809" s="97">
        <v>0</v>
      </c>
      <c r="O809" s="94">
        <v>2.9</v>
      </c>
      <c r="P809" s="94">
        <v>2.76</v>
      </c>
      <c r="Q809" s="94">
        <v>3.72</v>
      </c>
      <c r="R809" s="97">
        <v>2.5299999999999998</v>
      </c>
    </row>
    <row r="810" spans="1:18" x14ac:dyDescent="0.2">
      <c r="A810" s="94"/>
      <c r="B810" s="94" t="s">
        <v>233</v>
      </c>
      <c r="C810" s="94">
        <v>0</v>
      </c>
      <c r="D810" s="97">
        <v>0.15</v>
      </c>
      <c r="E810" s="97">
        <v>7.0000000000000007E-2</v>
      </c>
      <c r="F810" s="97">
        <v>0</v>
      </c>
      <c r="G810" s="94">
        <v>3.8</v>
      </c>
      <c r="H810" s="97">
        <v>2.38</v>
      </c>
      <c r="I810" s="97">
        <v>3.72</v>
      </c>
      <c r="J810" s="97">
        <v>2.46</v>
      </c>
      <c r="K810" s="94">
        <v>7.0000000000000007E-2</v>
      </c>
      <c r="L810" s="94">
        <v>7.0000000000000007E-2</v>
      </c>
      <c r="M810" s="94">
        <v>7.0000000000000007E-2</v>
      </c>
      <c r="N810" s="97">
        <v>0</v>
      </c>
      <c r="O810" s="94">
        <v>3.87</v>
      </c>
      <c r="P810" s="94">
        <v>3.35</v>
      </c>
      <c r="Q810" s="94">
        <v>3.87</v>
      </c>
      <c r="R810" s="97">
        <v>2.31</v>
      </c>
    </row>
    <row r="811" spans="1:18" x14ac:dyDescent="0.2">
      <c r="A811" s="94"/>
      <c r="B811" s="94" t="s">
        <v>234</v>
      </c>
      <c r="C811" s="94">
        <v>7.0000000000000007E-2</v>
      </c>
      <c r="D811" s="97">
        <v>7.0000000000000007E-2</v>
      </c>
      <c r="E811" s="97">
        <v>0</v>
      </c>
      <c r="F811" s="97">
        <v>0</v>
      </c>
      <c r="G811" s="94">
        <v>2.98</v>
      </c>
      <c r="H811" s="97">
        <v>3.5</v>
      </c>
      <c r="I811" s="97">
        <v>2.76</v>
      </c>
      <c r="J811" s="97">
        <v>2.23</v>
      </c>
      <c r="K811" s="94">
        <v>7.0000000000000007E-2</v>
      </c>
      <c r="L811" s="94">
        <v>0</v>
      </c>
      <c r="M811" s="94">
        <v>0</v>
      </c>
      <c r="N811" s="97">
        <v>7.0000000000000007E-2</v>
      </c>
      <c r="O811" s="94">
        <v>2.98</v>
      </c>
      <c r="P811" s="94">
        <v>2.5299999999999998</v>
      </c>
      <c r="Q811" s="94">
        <v>1.94</v>
      </c>
      <c r="R811" s="97">
        <v>2.38</v>
      </c>
    </row>
    <row r="812" spans="1:18" x14ac:dyDescent="0.2">
      <c r="A812" s="94"/>
      <c r="B812" s="94" t="s">
        <v>235</v>
      </c>
      <c r="C812" s="94">
        <v>0</v>
      </c>
      <c r="D812" s="97">
        <v>7.0000000000000007E-2</v>
      </c>
      <c r="E812" s="97">
        <v>0</v>
      </c>
      <c r="F812" s="97"/>
      <c r="G812" s="94">
        <v>2.9</v>
      </c>
      <c r="H812" s="97">
        <v>2.0099999999999998</v>
      </c>
      <c r="I812" s="97">
        <v>2.0099999999999998</v>
      </c>
      <c r="J812" s="97"/>
      <c r="K812" s="94">
        <v>0</v>
      </c>
      <c r="L812" s="94">
        <v>7.0000000000000007E-2</v>
      </c>
      <c r="M812" s="94">
        <v>0</v>
      </c>
      <c r="N812" s="97"/>
      <c r="O812" s="94">
        <v>2.83</v>
      </c>
      <c r="P812" s="94">
        <v>2.9</v>
      </c>
      <c r="Q812" s="94">
        <v>2.5299999999999998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521</v>
      </c>
      <c r="C818" s="101">
        <v>901540</v>
      </c>
      <c r="D818" s="101">
        <v>350701</v>
      </c>
      <c r="E818" s="101">
        <v>608471</v>
      </c>
      <c r="F818" s="101">
        <v>233659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522</v>
      </c>
      <c r="C819" s="101">
        <v>895524</v>
      </c>
      <c r="D819" s="101">
        <v>346027</v>
      </c>
      <c r="E819" s="101">
        <v>603158</v>
      </c>
      <c r="F819" s="101">
        <v>231140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523</v>
      </c>
      <c r="C820" s="101">
        <v>887918</v>
      </c>
      <c r="D820" s="101">
        <v>344264</v>
      </c>
      <c r="E820" s="101">
        <v>600539</v>
      </c>
      <c r="F820" s="101">
        <v>216133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524</v>
      </c>
      <c r="C821" s="101">
        <v>886325</v>
      </c>
      <c r="D821" s="101">
        <v>342722</v>
      </c>
      <c r="E821" s="101">
        <v>599573</v>
      </c>
      <c r="F821" s="101">
        <v>216350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525</v>
      </c>
      <c r="C822" s="101">
        <v>879771</v>
      </c>
      <c r="D822" s="101">
        <v>337688</v>
      </c>
      <c r="E822" s="101">
        <v>597613</v>
      </c>
      <c r="F822" s="101">
        <v>216054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516</v>
      </c>
      <c r="C823" s="101">
        <v>875594</v>
      </c>
      <c r="D823" s="101">
        <v>339650</v>
      </c>
      <c r="E823" s="101">
        <v>593205</v>
      </c>
      <c r="F823" s="101">
        <v>220345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526</v>
      </c>
      <c r="C824" s="101">
        <v>911304</v>
      </c>
      <c r="D824" s="101">
        <v>339402</v>
      </c>
      <c r="E824" s="101">
        <v>643728</v>
      </c>
      <c r="F824" s="101">
        <v>222201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527</v>
      </c>
      <c r="C825" s="101">
        <v>913764</v>
      </c>
      <c r="D825" s="101">
        <v>340249</v>
      </c>
      <c r="E825" s="101">
        <v>644526</v>
      </c>
      <c r="F825" s="101">
        <v>225221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528</v>
      </c>
      <c r="C826" s="101">
        <v>912276</v>
      </c>
      <c r="D826" s="101">
        <v>339658</v>
      </c>
      <c r="E826" s="101">
        <v>641519</v>
      </c>
      <c r="F826" s="101">
        <v>223763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517</v>
      </c>
      <c r="C827" s="101">
        <v>910513</v>
      </c>
      <c r="D827" s="101">
        <v>341857</v>
      </c>
      <c r="E827" s="101">
        <v>636708</v>
      </c>
      <c r="F827" s="101">
        <v>225091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529</v>
      </c>
      <c r="C828" s="101">
        <v>909364</v>
      </c>
      <c r="D828" s="101">
        <v>338822</v>
      </c>
      <c r="E828" s="101">
        <v>637766</v>
      </c>
      <c r="F828" s="101">
        <v>225214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530</v>
      </c>
      <c r="C829" s="101">
        <v>908989</v>
      </c>
      <c r="D829" s="101">
        <v>338182</v>
      </c>
      <c r="E829" s="101">
        <v>637972</v>
      </c>
      <c r="F829" s="101">
        <v>225040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531</v>
      </c>
      <c r="C830" s="101">
        <v>912034</v>
      </c>
      <c r="D830" s="101">
        <v>341309</v>
      </c>
      <c r="E830" s="101">
        <v>637995</v>
      </c>
      <c r="F830" s="101">
        <v>228791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1926910</v>
      </c>
      <c r="D836" s="101">
        <v>843561</v>
      </c>
      <c r="E836" s="101">
        <v>739685</v>
      </c>
      <c r="F836" s="101">
        <v>300813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1900951</v>
      </c>
      <c r="D837" s="101">
        <v>830708</v>
      </c>
      <c r="E837" s="101">
        <v>731837</v>
      </c>
      <c r="F837" s="101">
        <v>297560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1876746</v>
      </c>
      <c r="D838" s="101">
        <v>837142</v>
      </c>
      <c r="E838" s="101">
        <v>726892</v>
      </c>
      <c r="F838" s="101">
        <v>271106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1887614</v>
      </c>
      <c r="D839" s="101">
        <v>847645</v>
      </c>
      <c r="E839" s="101">
        <v>725785</v>
      </c>
      <c r="F839" s="101">
        <v>272048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1881718</v>
      </c>
      <c r="D840" s="101">
        <v>842976</v>
      </c>
      <c r="E840" s="101">
        <v>723980</v>
      </c>
      <c r="F840" s="101">
        <v>272722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1886518</v>
      </c>
      <c r="D841" s="101">
        <v>847391</v>
      </c>
      <c r="E841" s="101">
        <v>721346</v>
      </c>
      <c r="F841" s="101">
        <v>280256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2008944</v>
      </c>
      <c r="D842" s="101">
        <v>865545</v>
      </c>
      <c r="E842" s="101">
        <v>821249</v>
      </c>
      <c r="F842" s="101">
        <v>283873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2027329</v>
      </c>
      <c r="D843" s="101">
        <v>870583</v>
      </c>
      <c r="E843" s="101">
        <v>827876</v>
      </c>
      <c r="F843" s="101">
        <v>290097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2017845</v>
      </c>
      <c r="D844" s="101">
        <v>867863</v>
      </c>
      <c r="E844" s="101">
        <v>821745</v>
      </c>
      <c r="F844" s="101">
        <v>288292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2028702</v>
      </c>
      <c r="D845" s="101">
        <v>881909</v>
      </c>
      <c r="E845" s="101">
        <v>815281</v>
      </c>
      <c r="F845" s="101">
        <v>290190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1997112</v>
      </c>
      <c r="D846" s="101">
        <v>854571</v>
      </c>
      <c r="E846" s="101">
        <v>817678</v>
      </c>
      <c r="F846" s="101">
        <v>286605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1994896</v>
      </c>
      <c r="D847" s="101">
        <v>853360</v>
      </c>
      <c r="E847" s="101">
        <v>819833</v>
      </c>
      <c r="F847" s="101">
        <v>286170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2003708</v>
      </c>
      <c r="D848" s="101">
        <v>853790</v>
      </c>
      <c r="E848" s="101">
        <v>822192</v>
      </c>
      <c r="F848" s="101">
        <v>292216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22884919876</v>
      </c>
      <c r="D854" s="102">
        <v>10641840824</v>
      </c>
      <c r="E854" s="102">
        <v>1093819151</v>
      </c>
      <c r="F854" s="102">
        <v>1793785502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23676686946</v>
      </c>
      <c r="D855" s="102">
        <v>10446434763</v>
      </c>
      <c r="E855" s="102">
        <v>1069650337</v>
      </c>
      <c r="F855" s="102">
        <v>1858575441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23160381892</v>
      </c>
      <c r="D856" s="102">
        <v>10482721339</v>
      </c>
      <c r="E856" s="102">
        <v>989960187</v>
      </c>
      <c r="F856" s="102">
        <v>1728218674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23466479097</v>
      </c>
      <c r="D857" s="102">
        <v>10502891202</v>
      </c>
      <c r="E857" s="102">
        <v>1043077491</v>
      </c>
      <c r="F857" s="102">
        <v>1671242192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23387743842</v>
      </c>
      <c r="D858" s="102">
        <v>10449434501</v>
      </c>
      <c r="E858" s="102">
        <v>1018951227</v>
      </c>
      <c r="F858" s="102">
        <v>1667747109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23571618657</v>
      </c>
      <c r="D859" s="102">
        <v>10589566785</v>
      </c>
      <c r="E859" s="102">
        <v>991990000</v>
      </c>
      <c r="F859" s="102">
        <v>1711697451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23473288872</v>
      </c>
      <c r="D860" s="102">
        <v>10475694876</v>
      </c>
      <c r="E860" s="102">
        <v>983251229</v>
      </c>
      <c r="F860" s="102">
        <v>1680275582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23830048375</v>
      </c>
      <c r="D861" s="102">
        <v>10733943724</v>
      </c>
      <c r="E861" s="102">
        <v>985317074</v>
      </c>
      <c r="F861" s="102">
        <v>1779217968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23738724723</v>
      </c>
      <c r="D862" s="102">
        <v>10746436093</v>
      </c>
      <c r="E862" s="102">
        <v>930394674</v>
      </c>
      <c r="F862" s="102">
        <v>1776783116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23776040856</v>
      </c>
      <c r="D863" s="102">
        <v>10703900396</v>
      </c>
      <c r="E863" s="102">
        <v>921360768</v>
      </c>
      <c r="F863" s="102">
        <v>1767676238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23561972154</v>
      </c>
      <c r="D864" s="102">
        <v>10485194412</v>
      </c>
      <c r="E864" s="102">
        <v>931056367</v>
      </c>
      <c r="F864" s="102">
        <v>1767403044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23712234616</v>
      </c>
      <c r="D865" s="102">
        <v>10493907568</v>
      </c>
      <c r="E865" s="102">
        <v>1124259720</v>
      </c>
      <c r="F865" s="102">
        <v>1760543192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24078918812</v>
      </c>
      <c r="D866" s="102">
        <v>10710456644</v>
      </c>
      <c r="E866" s="102">
        <v>1239920929</v>
      </c>
      <c r="F866" s="102">
        <v>1799804264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11876</v>
      </c>
      <c r="D872" s="102">
        <v>12615</v>
      </c>
      <c r="E872" s="102">
        <v>1479</v>
      </c>
      <c r="F872" s="102">
        <v>5963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12455</v>
      </c>
      <c r="D873" s="102">
        <v>12575</v>
      </c>
      <c r="E873" s="102">
        <v>1462</v>
      </c>
      <c r="F873" s="102">
        <v>6246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12341</v>
      </c>
      <c r="D874" s="102">
        <v>12522</v>
      </c>
      <c r="E874" s="102">
        <v>1362</v>
      </c>
      <c r="F874" s="102">
        <v>6375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12432</v>
      </c>
      <c r="D875" s="102">
        <v>12391</v>
      </c>
      <c r="E875" s="102">
        <v>1437</v>
      </c>
      <c r="F875" s="102">
        <v>6143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12429</v>
      </c>
      <c r="D876" s="102">
        <v>12396</v>
      </c>
      <c r="E876" s="102">
        <v>1407</v>
      </c>
      <c r="F876" s="102">
        <v>6115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12495</v>
      </c>
      <c r="D877" s="102">
        <v>12497</v>
      </c>
      <c r="E877" s="102">
        <v>1375</v>
      </c>
      <c r="F877" s="102">
        <v>6108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11684</v>
      </c>
      <c r="D878" s="102">
        <v>12103</v>
      </c>
      <c r="E878" s="102">
        <v>1197</v>
      </c>
      <c r="F878" s="102">
        <v>5919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11754</v>
      </c>
      <c r="D879" s="102">
        <v>12330</v>
      </c>
      <c r="E879" s="102">
        <v>1190</v>
      </c>
      <c r="F879" s="102">
        <v>6133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11764</v>
      </c>
      <c r="D880" s="102">
        <v>12383</v>
      </c>
      <c r="E880" s="102">
        <v>1132</v>
      </c>
      <c r="F880" s="102">
        <v>6163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11720</v>
      </c>
      <c r="D881" s="102">
        <v>12137</v>
      </c>
      <c r="E881" s="102">
        <v>1130</v>
      </c>
      <c r="F881" s="102">
        <v>6091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11798</v>
      </c>
      <c r="D882" s="102">
        <v>12270</v>
      </c>
      <c r="E882" s="102">
        <v>1139</v>
      </c>
      <c r="F882" s="102">
        <v>6167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11886</v>
      </c>
      <c r="D883" s="102">
        <v>12297</v>
      </c>
      <c r="E883" s="102">
        <v>1371</v>
      </c>
      <c r="F883" s="102">
        <v>6152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12017</v>
      </c>
      <c r="D884" s="102">
        <v>12545</v>
      </c>
      <c r="E884" s="102">
        <v>1508</v>
      </c>
      <c r="F884" s="102">
        <v>6159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2.1100000000000001E-2</v>
      </c>
      <c r="D890" s="103">
        <v>6.8999999999999999E-3</v>
      </c>
      <c r="E890" s="103">
        <v>1.54E-2</v>
      </c>
      <c r="F890" s="103">
        <v>2.8E-3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9.4999999999999998E-3</v>
      </c>
      <c r="D891" s="103">
        <v>6.8999999999999999E-3</v>
      </c>
      <c r="E891" s="103">
        <v>2.3E-3</v>
      </c>
      <c r="F891" s="103">
        <v>2.8999999999999998E-3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1.4E-2</v>
      </c>
      <c r="D892" s="103">
        <v>7.0000000000000001E-3</v>
      </c>
      <c r="E892" s="103">
        <v>1.0800000000000001E-2</v>
      </c>
      <c r="F892" s="103">
        <v>2.8E-3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9.2999999999999992E-3</v>
      </c>
      <c r="D893" s="103">
        <v>7.3000000000000001E-3</v>
      </c>
      <c r="E893" s="103">
        <v>1.8E-3</v>
      </c>
      <c r="F893" s="103">
        <v>2.7000000000000001E-3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9.7000000000000003E-3</v>
      </c>
      <c r="D894" s="103">
        <v>7.4000000000000003E-3</v>
      </c>
      <c r="E894" s="103">
        <v>2E-3</v>
      </c>
      <c r="F894" s="103">
        <v>2.8999999999999998E-3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0.01</v>
      </c>
      <c r="D895" s="103">
        <v>7.4000000000000003E-3</v>
      </c>
      <c r="E895" s="103">
        <v>2.2000000000000001E-3</v>
      </c>
      <c r="F895" s="103">
        <v>3.2000000000000002E-3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1.01E-2</v>
      </c>
      <c r="D896" s="103">
        <v>7.4000000000000003E-3</v>
      </c>
      <c r="E896" s="103">
        <v>2.2000000000000001E-3</v>
      </c>
      <c r="F896" s="103">
        <v>3.3E-3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1.0200000000000001E-2</v>
      </c>
      <c r="D897" s="103">
        <v>7.4999999999999997E-3</v>
      </c>
      <c r="E897" s="103">
        <v>2.2000000000000001E-3</v>
      </c>
      <c r="F897" s="103">
        <v>3.3E-3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1.04E-2</v>
      </c>
      <c r="D898" s="103">
        <v>7.3000000000000001E-3</v>
      </c>
      <c r="E898" s="103">
        <v>2.5999999999999999E-3</v>
      </c>
      <c r="F898" s="103">
        <v>3.3E-3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9.5999999999999992E-3</v>
      </c>
      <c r="D899" s="103">
        <v>7.4000000000000003E-3</v>
      </c>
      <c r="E899" s="103">
        <v>1.5E-3</v>
      </c>
      <c r="F899" s="103">
        <v>3.3999999999999998E-3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9.9000000000000008E-3</v>
      </c>
      <c r="D900" s="103">
        <v>7.4000000000000003E-3</v>
      </c>
      <c r="E900" s="103">
        <v>2.0999999999999999E-3</v>
      </c>
      <c r="F900" s="103">
        <v>3.3999999999999998E-3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9.9000000000000008E-3</v>
      </c>
      <c r="D901" s="103">
        <v>7.3000000000000001E-3</v>
      </c>
      <c r="E901" s="103">
        <v>2.7000000000000001E-3</v>
      </c>
      <c r="F901" s="103">
        <v>3.2000000000000002E-3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9.7999999999999997E-3</v>
      </c>
      <c r="D902" s="103">
        <v>7.1999999999999998E-3</v>
      </c>
      <c r="E902" s="103">
        <v>2.3E-3</v>
      </c>
      <c r="F902" s="103">
        <v>3.3E-3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6.7000000000000002E-3</v>
      </c>
      <c r="D908" s="103">
        <v>5.5999999999999999E-3</v>
      </c>
      <c r="E908" s="103">
        <v>2.3E-3</v>
      </c>
      <c r="F908" s="103">
        <v>2E-3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6.6E-3</v>
      </c>
      <c r="D909" s="103">
        <v>5.5999999999999999E-3</v>
      </c>
      <c r="E909" s="103">
        <v>1.5E-3</v>
      </c>
      <c r="F909" s="103">
        <v>2E-3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6.4999999999999997E-3</v>
      </c>
      <c r="D910" s="103">
        <v>5.4999999999999997E-3</v>
      </c>
      <c r="E910" s="103">
        <v>1E-3</v>
      </c>
      <c r="F910" s="103">
        <v>2E-3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1.09E-2</v>
      </c>
      <c r="D911" s="103">
        <v>5.7000000000000002E-3</v>
      </c>
      <c r="E911" s="103">
        <v>9.4999999999999998E-3</v>
      </c>
      <c r="F911" s="103">
        <v>1.6999999999999999E-3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6.4000000000000003E-3</v>
      </c>
      <c r="D912" s="103">
        <v>5.7999999999999996E-3</v>
      </c>
      <c r="E912" s="103">
        <v>8.9999999999999998E-4</v>
      </c>
      <c r="F912" s="103">
        <v>1.6999999999999999E-3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6.7000000000000002E-3</v>
      </c>
      <c r="D913" s="103">
        <v>5.8999999999999999E-3</v>
      </c>
      <c r="E913" s="103">
        <v>8.9999999999999998E-4</v>
      </c>
      <c r="F913" s="103">
        <v>2E-3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6.8999999999999999E-3</v>
      </c>
      <c r="D914" s="103">
        <v>6.1000000000000004E-3</v>
      </c>
      <c r="E914" s="103">
        <v>8.9999999999999998E-4</v>
      </c>
      <c r="F914" s="103">
        <v>2.2000000000000001E-3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7.0000000000000001E-3</v>
      </c>
      <c r="D915" s="103">
        <v>6.1000000000000004E-3</v>
      </c>
      <c r="E915" s="103">
        <v>1.1000000000000001E-3</v>
      </c>
      <c r="F915" s="103">
        <v>2.2000000000000001E-3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7.1000000000000004E-3</v>
      </c>
      <c r="D916" s="103">
        <v>6.3E-3</v>
      </c>
      <c r="E916" s="103">
        <v>8.0000000000000004E-4</v>
      </c>
      <c r="F916" s="103">
        <v>2.3E-3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6.8999999999999999E-3</v>
      </c>
      <c r="D917" s="103">
        <v>6.1999999999999998E-3</v>
      </c>
      <c r="E917" s="103">
        <v>8.0000000000000004E-4</v>
      </c>
      <c r="F917" s="103">
        <v>2.0999999999999999E-3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7.1999999999999998E-3</v>
      </c>
      <c r="D918" s="103">
        <v>6.3E-3</v>
      </c>
      <c r="E918" s="103">
        <v>8.9999999999999998E-4</v>
      </c>
      <c r="F918" s="103">
        <v>2.5000000000000001E-3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7.3000000000000001E-3</v>
      </c>
      <c r="D919" s="103">
        <v>6.4000000000000003E-3</v>
      </c>
      <c r="E919" s="103">
        <v>8.9999999999999998E-4</v>
      </c>
      <c r="F919" s="103">
        <v>2.5999999999999999E-3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8.5000000000000006E-3</v>
      </c>
      <c r="D920" s="103">
        <v>7.4000000000000003E-3</v>
      </c>
      <c r="E920" s="103">
        <v>2.8E-3</v>
      </c>
      <c r="F920" s="103">
        <v>2.5000000000000001E-3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8.6E-3</v>
      </c>
      <c r="D926" s="103">
        <v>8.3000000000000001E-3</v>
      </c>
      <c r="E926" s="103">
        <v>1.4E-3</v>
      </c>
      <c r="F926" s="103">
        <v>1.6999999999999999E-3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9.2999999999999992E-3</v>
      </c>
      <c r="D927" s="103">
        <v>8.6999999999999994E-3</v>
      </c>
      <c r="E927" s="103">
        <v>2.3999999999999998E-3</v>
      </c>
      <c r="F927" s="103">
        <v>1.8E-3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8.9999999999999993E-3</v>
      </c>
      <c r="D928" s="103">
        <v>8.5000000000000006E-3</v>
      </c>
      <c r="E928" s="103">
        <v>1.4E-3</v>
      </c>
      <c r="F928" s="103">
        <v>1.8E-3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8.8000000000000005E-3</v>
      </c>
      <c r="D929" s="103">
        <v>8.3999999999999995E-3</v>
      </c>
      <c r="E929" s="103">
        <v>1.2999999999999999E-3</v>
      </c>
      <c r="F929" s="103">
        <v>1.6999999999999999E-3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1.29E-2</v>
      </c>
      <c r="D930" s="103">
        <v>7.1999999999999998E-3</v>
      </c>
      <c r="E930" s="103">
        <v>9.7000000000000003E-3</v>
      </c>
      <c r="F930" s="103">
        <v>1.5E-3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7.4000000000000003E-3</v>
      </c>
      <c r="D931" s="103">
        <v>7.1000000000000004E-3</v>
      </c>
      <c r="E931" s="103">
        <v>1.1999999999999999E-3</v>
      </c>
      <c r="F931" s="103">
        <v>1.5E-3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7.7000000000000002E-3</v>
      </c>
      <c r="D932" s="103">
        <v>7.1999999999999998E-3</v>
      </c>
      <c r="E932" s="103">
        <v>1.2999999999999999E-3</v>
      </c>
      <c r="F932" s="103">
        <v>1.8E-3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7.7000000000000002E-3</v>
      </c>
      <c r="D933" s="103">
        <v>7.1999999999999998E-3</v>
      </c>
      <c r="E933" s="103">
        <v>1.2999999999999999E-3</v>
      </c>
      <c r="F933" s="103">
        <v>2E-3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7.6E-3</v>
      </c>
      <c r="D934" s="103">
        <v>7.1000000000000004E-3</v>
      </c>
      <c r="E934" s="103">
        <v>1.2999999999999999E-3</v>
      </c>
      <c r="F934" s="103">
        <v>1.9E-3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7.4000000000000003E-3</v>
      </c>
      <c r="D935" s="103">
        <v>7.0000000000000001E-3</v>
      </c>
      <c r="E935" s="103">
        <v>8.9999999999999998E-4</v>
      </c>
      <c r="F935" s="103">
        <v>2E-3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7.6E-3</v>
      </c>
      <c r="D936" s="103">
        <v>7.0000000000000001E-3</v>
      </c>
      <c r="E936" s="103">
        <v>1.1999999999999999E-3</v>
      </c>
      <c r="F936" s="103">
        <v>2.0999999999999999E-3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7.7000000000000002E-3</v>
      </c>
      <c r="D937" s="103">
        <v>7.1000000000000004E-3</v>
      </c>
      <c r="E937" s="103">
        <v>1.1999999999999999E-3</v>
      </c>
      <c r="F937" s="103">
        <v>2.0999999999999999E-3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7.7000000000000002E-3</v>
      </c>
      <c r="D938" s="103">
        <v>7.0000000000000001E-3</v>
      </c>
      <c r="E938" s="103">
        <v>1.1999999999999999E-3</v>
      </c>
      <c r="F938" s="103">
        <v>2.3E-3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4.3E-3</v>
      </c>
      <c r="D944" s="103">
        <v>3.7000000000000002E-3</v>
      </c>
      <c r="E944" s="103">
        <v>8.0000000000000004E-4</v>
      </c>
      <c r="F944" s="103">
        <v>1.1999999999999999E-3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4.4000000000000003E-3</v>
      </c>
      <c r="D945" s="103">
        <v>3.8E-3</v>
      </c>
      <c r="E945" s="103">
        <v>8.0000000000000004E-4</v>
      </c>
      <c r="F945" s="103">
        <v>1.2999999999999999E-3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4.8999999999999998E-3</v>
      </c>
      <c r="D946" s="103">
        <v>4.1000000000000003E-3</v>
      </c>
      <c r="E946" s="103">
        <v>2.2000000000000001E-3</v>
      </c>
      <c r="F946" s="103">
        <v>1.2999999999999999E-3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4.5999999999999999E-3</v>
      </c>
      <c r="D947" s="103">
        <v>3.8E-3</v>
      </c>
      <c r="E947" s="103">
        <v>8.0000000000000004E-4</v>
      </c>
      <c r="F947" s="103">
        <v>1.4E-3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4.4000000000000003E-3</v>
      </c>
      <c r="D948" s="103">
        <v>3.5999999999999999E-3</v>
      </c>
      <c r="E948" s="103">
        <v>6.9999999999999999E-4</v>
      </c>
      <c r="F948" s="103">
        <v>1.5E-3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9.5999999999999992E-3</v>
      </c>
      <c r="D949" s="103">
        <v>3.7000000000000002E-3</v>
      </c>
      <c r="E949" s="103">
        <v>8.9999999999999993E-3</v>
      </c>
      <c r="F949" s="103">
        <v>1.5E-3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4.1999999999999997E-3</v>
      </c>
      <c r="D950" s="103">
        <v>3.7000000000000002E-3</v>
      </c>
      <c r="E950" s="103">
        <v>5.9999999999999995E-4</v>
      </c>
      <c r="F950" s="103">
        <v>1.2999999999999999E-3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4.5999999999999999E-3</v>
      </c>
      <c r="D951" s="103">
        <v>4.0000000000000001E-3</v>
      </c>
      <c r="E951" s="103">
        <v>6.9999999999999999E-4</v>
      </c>
      <c r="F951" s="103">
        <v>1.6000000000000001E-3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4.7000000000000002E-3</v>
      </c>
      <c r="D952" s="103">
        <v>4.0000000000000001E-3</v>
      </c>
      <c r="E952" s="103">
        <v>6.9999999999999999E-4</v>
      </c>
      <c r="F952" s="103">
        <v>1.6999999999999999E-3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4.5999999999999999E-3</v>
      </c>
      <c r="D953" s="103">
        <v>3.8999999999999998E-3</v>
      </c>
      <c r="E953" s="103">
        <v>6.9999999999999999E-4</v>
      </c>
      <c r="F953" s="103">
        <v>1.6999999999999999E-3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4.7999999999999996E-3</v>
      </c>
      <c r="D954" s="103">
        <v>4.1000000000000003E-3</v>
      </c>
      <c r="E954" s="103">
        <v>6.9999999999999999E-4</v>
      </c>
      <c r="F954" s="103">
        <v>1.6999999999999999E-3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4.7999999999999996E-3</v>
      </c>
      <c r="D955" s="103">
        <v>4.0000000000000001E-3</v>
      </c>
      <c r="E955" s="103">
        <v>5.9999999999999995E-4</v>
      </c>
      <c r="F955" s="103">
        <v>1.9E-3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4.7999999999999996E-3</v>
      </c>
      <c r="D956" s="103">
        <v>4.0000000000000001E-3</v>
      </c>
      <c r="E956" s="103">
        <v>6.9999999999999999E-4</v>
      </c>
      <c r="F956" s="103">
        <v>1.9E-3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0.27429999999999999</v>
      </c>
      <c r="D962" s="103">
        <v>0.18820000000000001</v>
      </c>
      <c r="E962" s="103">
        <v>6.3200000000000006E-2</v>
      </c>
      <c r="F962" s="103">
        <v>0.1033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0.2666</v>
      </c>
      <c r="D963" s="103">
        <v>0.17849999999999999</v>
      </c>
      <c r="E963" s="103">
        <v>6.4600000000000005E-2</v>
      </c>
      <c r="F963" s="103">
        <v>9.8299999999999998E-2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0.25679999999999997</v>
      </c>
      <c r="D964" s="103">
        <v>0.17430000000000001</v>
      </c>
      <c r="E964" s="103">
        <v>5.8500000000000003E-2</v>
      </c>
      <c r="F964" s="103">
        <v>9.2899999999999996E-2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0.25540000000000002</v>
      </c>
      <c r="D965" s="103">
        <v>0.17299999999999999</v>
      </c>
      <c r="E965" s="103">
        <v>6.0100000000000001E-2</v>
      </c>
      <c r="F965" s="103">
        <v>9.0700000000000003E-2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0.25080000000000002</v>
      </c>
      <c r="D966" s="103">
        <v>0.1711</v>
      </c>
      <c r="E966" s="103">
        <v>5.7299999999999997E-2</v>
      </c>
      <c r="F966" s="103">
        <v>8.9599999999999999E-2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0.25340000000000001</v>
      </c>
      <c r="D967" s="103">
        <v>0.1731</v>
      </c>
      <c r="E967" s="103">
        <v>5.7700000000000001E-2</v>
      </c>
      <c r="F967" s="103">
        <v>9.0700000000000003E-2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0.25679999999999997</v>
      </c>
      <c r="D968" s="103">
        <v>0.17299999999999999</v>
      </c>
      <c r="E968" s="103">
        <v>6.4399999999999999E-2</v>
      </c>
      <c r="F968" s="103">
        <v>9.0700000000000003E-2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0.25879999999999997</v>
      </c>
      <c r="D969" s="103">
        <v>0.17469999999999999</v>
      </c>
      <c r="E969" s="103">
        <v>6.4600000000000005E-2</v>
      </c>
      <c r="F969" s="103">
        <v>9.1200000000000003E-2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0.25519999999999998</v>
      </c>
      <c r="D970" s="103">
        <v>0.17380000000000001</v>
      </c>
      <c r="E970" s="103">
        <v>6.1199999999999997E-2</v>
      </c>
      <c r="F970" s="103">
        <v>8.8800000000000004E-2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0.25440000000000002</v>
      </c>
      <c r="D971" s="103">
        <v>0.17610000000000001</v>
      </c>
      <c r="E971" s="103">
        <v>5.6899999999999999E-2</v>
      </c>
      <c r="F971" s="103">
        <v>8.9300000000000004E-2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0.25619999999999998</v>
      </c>
      <c r="D972" s="103">
        <v>0.1769</v>
      </c>
      <c r="E972" s="103">
        <v>5.9200000000000003E-2</v>
      </c>
      <c r="F972" s="103">
        <v>8.8200000000000001E-2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0.2555</v>
      </c>
      <c r="D973" s="103">
        <v>0.1767</v>
      </c>
      <c r="E973" s="103">
        <v>5.8799999999999998E-2</v>
      </c>
      <c r="F973" s="103">
        <v>8.6999999999999994E-2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0.2571</v>
      </c>
      <c r="D974" s="103">
        <v>0.17910000000000001</v>
      </c>
      <c r="E974" s="103">
        <v>5.7299999999999997E-2</v>
      </c>
      <c r="F974" s="103">
        <v>8.9099999999999999E-2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0.68499999999999994</v>
      </c>
      <c r="D980" s="103">
        <f t="shared" si="34"/>
        <v>0.78729999999999989</v>
      </c>
      <c r="E980" s="103">
        <f t="shared" si="34"/>
        <v>0.91690000000000005</v>
      </c>
      <c r="F980" s="103">
        <f t="shared" si="34"/>
        <v>0.88900000000000001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0.7036</v>
      </c>
      <c r="D981" s="103">
        <f t="shared" si="34"/>
        <v>0.79649999999999987</v>
      </c>
      <c r="E981" s="103">
        <f t="shared" si="34"/>
        <v>0.92840000000000011</v>
      </c>
      <c r="F981" s="103">
        <f t="shared" si="34"/>
        <v>0.89369999999999994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0.7088000000000001</v>
      </c>
      <c r="D982" s="103">
        <f t="shared" si="34"/>
        <v>0.80060000000000009</v>
      </c>
      <c r="E982" s="103">
        <f t="shared" si="34"/>
        <v>0.92610000000000003</v>
      </c>
      <c r="F982" s="103">
        <f t="shared" si="34"/>
        <v>0.8992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0.71099999999999985</v>
      </c>
      <c r="D983" s="103">
        <f t="shared" si="34"/>
        <v>0.80180000000000007</v>
      </c>
      <c r="E983" s="103">
        <f t="shared" si="34"/>
        <v>0.92649999999999999</v>
      </c>
      <c r="F983" s="103">
        <f t="shared" si="34"/>
        <v>0.90179999999999993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0.71579999999999999</v>
      </c>
      <c r="D984" s="103">
        <f t="shared" si="34"/>
        <v>0.80489999999999995</v>
      </c>
      <c r="E984" s="103">
        <f t="shared" si="34"/>
        <v>0.92939999999999989</v>
      </c>
      <c r="F984" s="103">
        <f t="shared" si="34"/>
        <v>0.90280000000000005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0.71289999999999987</v>
      </c>
      <c r="D985" s="103">
        <f t="shared" si="34"/>
        <v>0.80279999999999996</v>
      </c>
      <c r="E985" s="103">
        <f t="shared" si="34"/>
        <v>0.92900000000000005</v>
      </c>
      <c r="F985" s="103">
        <f t="shared" si="34"/>
        <v>0.90110000000000012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0.71429999999999993</v>
      </c>
      <c r="D986" s="103">
        <f t="shared" si="34"/>
        <v>0.80259999999999998</v>
      </c>
      <c r="E986" s="103">
        <f t="shared" si="34"/>
        <v>0.93059999999999998</v>
      </c>
      <c r="F986" s="103">
        <f t="shared" si="34"/>
        <v>0.90070000000000006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0.7117</v>
      </c>
      <c r="D987" s="103">
        <f t="shared" si="34"/>
        <v>0.8005000000000001</v>
      </c>
      <c r="E987" s="103">
        <f t="shared" si="34"/>
        <v>0.93010000000000004</v>
      </c>
      <c r="F987" s="103">
        <f t="shared" si="34"/>
        <v>0.89969999999999994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0.71499999999999997</v>
      </c>
      <c r="D988" s="103">
        <f t="shared" si="34"/>
        <v>0.8015000000000001</v>
      </c>
      <c r="E988" s="103">
        <f t="shared" si="34"/>
        <v>0.9333999999999999</v>
      </c>
      <c r="F988" s="103">
        <f t="shared" si="34"/>
        <v>0.90200000000000002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0.71709999999999985</v>
      </c>
      <c r="D989" s="103">
        <f t="shared" si="34"/>
        <v>0.7994</v>
      </c>
      <c r="E989" s="103">
        <f t="shared" si="34"/>
        <v>0.93920000000000003</v>
      </c>
      <c r="F989" s="103">
        <f t="shared" si="34"/>
        <v>0.90149999999999997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0.71429999999999993</v>
      </c>
      <c r="D990" s="103">
        <f t="shared" si="34"/>
        <v>0.79830000000000001</v>
      </c>
      <c r="E990" s="103">
        <f t="shared" si="34"/>
        <v>0.93589999999999995</v>
      </c>
      <c r="F990" s="103">
        <f t="shared" si="34"/>
        <v>0.90210000000000012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0.71479999999999988</v>
      </c>
      <c r="D991" s="103">
        <f t="shared" si="34"/>
        <v>0.7985000000000001</v>
      </c>
      <c r="E991" s="103">
        <f t="shared" si="34"/>
        <v>0.93579999999999997</v>
      </c>
      <c r="F991" s="103">
        <f t="shared" si="34"/>
        <v>0.9032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0.71209999999999996</v>
      </c>
      <c r="D992" s="103">
        <f t="shared" si="34"/>
        <v>0.79530000000000001</v>
      </c>
      <c r="E992" s="103">
        <f t="shared" si="34"/>
        <v>0.93569999999999998</v>
      </c>
      <c r="F992" s="103">
        <f t="shared" si="34"/>
        <v>0.90090000000000015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2022-12-22T19:48:40Z</dcterms:modified>
</cp:coreProperties>
</file>