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I108" i="1"/>
  <c r="C113" i="1"/>
  <c r="C117" i="1"/>
  <c r="I97" i="1"/>
  <c r="I105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8" i="1"/>
  <c r="C114" i="1"/>
  <c r="B778" i="1"/>
  <c r="D439" i="1"/>
  <c r="D436" i="1"/>
  <c r="B773" i="1"/>
  <c r="D432" i="1"/>
  <c r="I147" i="1"/>
  <c r="I144" i="1"/>
  <c r="C777" i="1"/>
  <c r="I143" i="1"/>
  <c r="G393" i="1"/>
  <c r="G401" i="1"/>
  <c r="G389" i="1"/>
  <c r="G391" i="1"/>
  <c r="C384" i="1"/>
  <c r="G392" i="1"/>
  <c r="G402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H29" i="1"/>
  <c r="C778" i="1"/>
  <c r="B777" i="1"/>
  <c r="D438" i="1"/>
  <c r="C776" i="1"/>
  <c r="D431" i="1"/>
  <c r="D434" i="1"/>
  <c r="I146" i="1"/>
  <c r="B774" i="1"/>
  <c r="B77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402" i="1" l="1"/>
  <c r="I395" i="1"/>
  <c r="I390" i="1"/>
  <c r="I389" i="1"/>
  <c r="I398" i="1"/>
  <c r="I393" i="1"/>
  <c r="I401" i="1"/>
  <c r="I396" i="1"/>
  <c r="I400" i="1"/>
  <c r="I392" i="1"/>
  <c r="I399" i="1"/>
  <c r="I394" i="1"/>
  <c r="I391" i="1"/>
  <c r="G396" i="1"/>
  <c r="G397" i="1"/>
  <c r="G400" i="1"/>
  <c r="G390" i="1"/>
  <c r="G403" i="1" s="1"/>
  <c r="G395" i="1"/>
  <c r="E403" i="1"/>
  <c r="C401" i="1"/>
  <c r="C388" i="1"/>
  <c r="C387" i="1"/>
  <c r="C402" i="1"/>
  <c r="C386" i="1"/>
  <c r="C385" i="1"/>
  <c r="I138" i="1"/>
  <c r="C135" i="1"/>
  <c r="I136" i="1"/>
  <c r="I135" i="1" s="1"/>
  <c r="H16" i="1"/>
  <c r="H19" i="1"/>
  <c r="H21" i="1"/>
  <c r="H18" i="1"/>
  <c r="H17" i="1"/>
  <c r="H22" i="1"/>
  <c r="H20" i="1"/>
  <c r="H31" i="1"/>
  <c r="D433" i="1"/>
  <c r="I142" i="1"/>
  <c r="H32" i="1"/>
  <c r="D429" i="1"/>
  <c r="H34" i="1"/>
  <c r="C775" i="1"/>
  <c r="D441" i="1"/>
  <c r="D430" i="1"/>
  <c r="I98" i="1"/>
  <c r="I100" i="1"/>
  <c r="C100" i="1"/>
  <c r="I99" i="1"/>
  <c r="I403" i="1" l="1"/>
  <c r="C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<sst xmlns="http://schemas.openxmlformats.org/spreadsheetml/2006/main" count="692" uniqueCount="532">
  <si>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</si>
  <si>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</si>
  <si>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</si>
  <si>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</si>
  <si>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</si>
  <si>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</si>
  <si>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</si>
  <si>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</si>
  <si>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</si>
  <si>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</si>
  <si>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</si>
  <si>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</si>
  <si>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</si>
  <si>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</si>
  <si>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</si>
  <si>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</si>
  <si>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</si>
  <si>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</si>
  <si>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</si>
  <si>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</si>
  <si>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</si>
  <si>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</si>
  <si>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</si>
  <si>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</si>
  <si>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</si>
  <si>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</si>
  <si>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</si>
  <si>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</si>
  <si>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</si>
  <si>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</si>
  <si>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</si>
  <si>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</si>
  <si>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</si>
  <si>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</si>
  <si>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</si>
  <si>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</si>
  <si>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</si>
  <si>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</si>
  <si>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</si>
  <si>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</si>
  <si>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</si>
  <si>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</si>
  <si>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</si>
  <si>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</si>
  <si>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</si>
  <si>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</si>
  <si>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</si>
  <si>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</si>
  <si>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</si>
  <si>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</si>
  <si>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</si>
  <si>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</si>
  <si>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</si>
  <si>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</si>
  <si>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</si>
  <si>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</si>
  <si>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</si>
  <si>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</si>
  <si>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</si>
  <si>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</si>
  <si>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</si>
  <si>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</si>
  <si>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</si>
  <si>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</si>
  <si>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</si>
  <si>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</si>
  <si>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</si>
  <si>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</si>
  <si>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</si>
  <si>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</si>
  <si>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</si>
  <si>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</si>
  <si>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</si>
  <si>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</si>
  <si>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</si>
  <si>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</si>
  <si>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</si>
  <si>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</si>
  <si>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</si>
  <si>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</si>
  <si>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</si>
  <si>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</si>
  <si>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</si>
  <si>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</si>
  <si>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</si>
  <si>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</si>
  <si>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</si>
  <si>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</si>
  <si>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</si>
  <si>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</si>
  <si>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</si>
  <si>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</si>
  <si>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</si>
  <si>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</si>
  <si>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</si>
  <si>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</si>
  <si>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</si>
  <si>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</si>
  <si>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</si>
  <si>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</si>
  <si>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</si>
  <si>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</si>
  <si>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</si>
  <si>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</si>
  <si>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</si>
  <si>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</si>
  <si>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</si>
  <si>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</si>
  <si>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</si>
  <si>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</si>
  <si>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</si>
  <si>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</si>
  <si>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</si>
  <si>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</si>
  <si>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</si>
  <si>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</si>
  <si>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</si>
  <si>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</si>
  <si>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</si>
  <si>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</si>
  <si>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</si>
  <si>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</si>
  <si>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</si>
  <si>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</si>
  <si>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</si>
  <si>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</si>
  <si>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</si>
  <si>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</si>
  <si>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</si>
  <si>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</si>
  <si>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</si>
  <si>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</si>
  <si>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</si>
  <si>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</si>
  <si>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</si>
  <si>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</si>
  <si>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</si>
  <si>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</si>
  <si>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</si>
  <si>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</si>
  <si>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</si>
  <si>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</si>
  <si>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</si>
  <si>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</si>
  <si>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</si>
  <si>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</si>
  <si>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</si>
  <si>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</si>
  <si>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</si>
  <si>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</si>
  <si>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</si>
  <si>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</si>
  <si>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</si>
  <si>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</si>
  <si>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</si>
  <si>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</si>
  <si>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</si>
  <si>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</si>
  <si>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</si>
  <si>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</si>
  <si>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</si>
  <si>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</si>
  <si>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</si>
  <si>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</si>
  <si>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</si>
  <si>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</si>
  <si>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</si>
  <si>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</si>
  <si>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</si>
  <si>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</si>
  <si>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</si>
  <si>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</si>
  <si>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</si>
  <si>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</si>
  <si>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</si>
  <si>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</si>
  <si>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</si>
  <si>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</si>
  <si>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</si>
  <si>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</si>
  <si>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</si>
  <si>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</si>
  <si>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</si>
  <si>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</si>
  <si>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</si>
  <si>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</si>
  <si>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</si>
  <si>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</si>
  <si>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</si>
  <si>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</si>
  <si>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</si>
  <si>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</si>
  <si>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</si>
  <si>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</si>
  <si>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</si>
  <si>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</si>
  <si>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</si>
  <si>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</si>
  <si>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</si>
  <si>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</si>
  <si>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</si>
  <si>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</si>
  <si>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</si>
  <si>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</si>
  <si>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</si>
  <si>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</si>
  <si>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</si>
  <si>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</si>
  <si>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</si>
  <si>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</si>
  <si>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</si>
  <si>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</si>
  <si>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</si>
  <si>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</si>
  <si>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</si>
  <si>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</si>
  <si>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</si>
  <si>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</si>
  <si>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</si>
  <si>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</si>
  <si>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</si>
  <si>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</si>
  <si>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</si>
  <si>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</si>
  <si>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</si>
  <si>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</si>
  <si>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</si>
  <si>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</si>
  <si>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</si>
  <si>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</si>
  <si>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</si>
  <si>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</si>
  <si>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</si>
  <si>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</si>
  <si>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</si>
  <si>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</si>
  <si>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</si>
  <si>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</si>
  <si>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</si>
  <si>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</si>
  <si>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</si>
  <si>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</si>
  <si>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</si>
  <si>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</si>
  <si>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</si>
  <si>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</si>
  <si>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</si>
  <si>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</si>
  <si>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</si>
  <si>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</si>
  <si>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</si>
  <si>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</si>
  <si>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</si>
  <si>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</si>
  <si>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</si>
  <si>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</si>
  <si>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</si>
  <si>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</si>
  <si>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</si>
  <si>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</si>
  <si>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</si>
  <si>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</si>
  <si>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</si>
  <si>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</si>
  <si>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</si>
  <si>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</si>
  <si>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</si>
  <si>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</si>
  <si>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</si>
  <si>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</si>
  <si>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</si>
  <si>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</si>
  <si>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</si>
  <si>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</si>
  <si>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</si>
  <si>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</si>
  <si>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</si>
  <si>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</si>
  <si>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</si>
  <si>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</si>
  <si>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</si>
  <si>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</si>
  <si>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</si>
  <si>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</si>
  <si>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</si>
  <si>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</si>
  <si>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</si>
  <si>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</si>
  <si>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</si>
  <si>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</si>
  <si>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</si>
  <si>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</si>
  <si>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</si>
  <si>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</si>
  <si>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</si>
  <si>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</si>
  <si>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</si>
  <si>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</si>
  <si>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</si>
  <si>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</si>
  <si>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</si>
  <si>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</si>
  <si>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</si>
  <si>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</si>
  <si>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</si>
  <si>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</si>
  <si>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</si>
  <si>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</si>
  <si>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</si>
  <si>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</si>
  <si>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</si>
  <si>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</si>
  <si>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</si>
  <si>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</si>
  <si>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</si>
  <si>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</si>
  <si>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</si>
  <si>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</si>
  <si>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</si>
  <si>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</si>
  <si>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</si>
  <si>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</si>
  <si>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</si>
  <si>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</si>
  <si>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</si>
  <si>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</si>
  <si>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</si>
  <si>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</si>
  <si>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</si>
  <si>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</si>
  <si>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</si>
  <si>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</si>
  <si>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</si>
  <si>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</si>
  <si>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</si>
  <si>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</si>
  <si>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</si>
  <si>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</si>
  <si>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</si>
  <si>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</si>
  <si>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</si>
  <si>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</si>
  <si>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</si>
  <si>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</si>
  <si>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</si>
  <si>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</si>
  <si>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</si>
  <si>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</si>
  <si>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</si>
  <si>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</si>
  <si>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</si>
  <si>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</si>
  <si>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</si>
  <si>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</si>
  <si>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</si>
  <si>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</si>
  <si>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</si>
  <si>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</si>
  <si>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</si>
  <si>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</si>
  <si>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</si>
  <si>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</si>
  <si>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</si>
  <si>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</si>
  <si>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</si>
  <si>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</si>
  <si>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</si>
  <si>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</si>
  <si>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</si>
  <si>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</si>
  <si>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</si>
  <si>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</si>
  <si>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</si>
  <si>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</si>
  <si>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</si>
  <si>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</si>
  <si>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</si>
  <si>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</si>
  <si>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</si>
  <si>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</si>
  <si>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</si>
  <si>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</si>
  <si>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</si>
  <si>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</si>
  <si>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</si>
  <si>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</si>
  <si>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</si>
  <si>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</si>
  <si>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</si>
  <si>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</si>
  <si>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</si>
  <si>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</si>
  <si>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</si>
  <si>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</si>
  <si>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</si>
  <si>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</si>
  <si>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</si>
  <si>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</si>
  <si>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</si>
  <si>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</si>
  <si>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</si>
  <si>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</si>
  <si>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</si>
  <si>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</si>
  <si>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</si>
  <si>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</si>
  <si>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</si>
  <si>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</si>
  <si>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</si>
  <si>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</si>
  <si>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</si>
  <si>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</si>
  <si>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</si>
  <si>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</si>
  <si>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</si>
  <si>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</si>
  <si>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</si>
  <si>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</si>
  <si>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</si>
  <si>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</si>
  <si>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</si>
  <si>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</si>
  <si>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</si>
  <si>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</si>
  <si>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</si>
  <si>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</si>
  <si>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</si>
  <si>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</si>
  <si>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</si>
  <si>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</si>
  <si>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</si>
  <si>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</si>
  <si>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</si>
  <si>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</si>
  <si>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</si>
  <si>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</si>
  <si>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</si>
  <si>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</si>
  <si>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</si>
  <si>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</si>
  <si>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</si>
  <si>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</si>
  <si>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</si>
  <si>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</si>
  <si>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</si>
  <si>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</si>
  <si>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</si>
  <si>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</si>
  <si>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</si>
  <si>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</si>
  <si>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</si>
  <si>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</si>
  <si>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</si>
  <si>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</si>
  <si>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</si>
  <si>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</si>
  <si>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</si>
  <si>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</si>
  <si>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</si>
  <si>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</si>
  <si>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</si>
  <si>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</si>
  <si>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</si>
  <si>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</si>
  <si>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</si>
  <si>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</si>
  <si>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</si>
  <si>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</si>
  <si>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</si>
  <si>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</si>
  <si>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</si>
  <si>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</si>
  <si>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</si>
  <si>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</si>
  <si>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</si>
  <si>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</si>
  <si>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</si>
  <si>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</si>
  <si>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</si>
  <si>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</si>
  <si>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</si>
  <si>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</si>
  <si>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</si>
  <si>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</si>
  <si>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</si>
  <si>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</si>
  <si>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</si>
  <si>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</si>
  <si>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</si>
  <si>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</si>
  <si>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</si>
  <si>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</si>
  <si>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</si>
  <si>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</si>
  <si>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</si>
  <si>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</si>
  <si>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</si>
  <si>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</si>
  <si>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</si>
  <si>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01:10 PM</t>
  </si>
  <si>
    <t>Entidad: Yucatán (Yuc)</t>
  </si>
  <si>
    <t>Gobernador:</t>
  </si>
  <si>
    <t>Mtro. Mauricio Vila Dosal</t>
  </si>
  <si>
    <t>01/10/2018 al 30/09/2024</t>
  </si>
  <si>
    <t>Medio 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</si>
  <si>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</si>
  <si>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</si>
  <si>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</si>
  <si>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</si>
  <si>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</si>
  <si>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</si>
  <si>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</si>
  <si>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</si>
  <si>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</si>
  <si>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</si>
  <si>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</si>
  <si>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</si>
  <si>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</si>
  <si>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</si>
  <si>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</si>
  <si>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550 a 599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</si>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</sst>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-4.5256781619467515E-2</c:v>
                </c:pt>
                <c:pt idx="1">
                  <c:v>-6.7698845728867099E-2</c:v>
                </c:pt>
                <c:pt idx="2">
                  <c:v>-2.3779538421693548E-2</c:v>
                </c:pt>
                <c:pt idx="3">
                  <c:v>-5.9411971154284149E-2</c:v>
                </c:pt>
                <c:pt idx="4">
                  <c:v>-9.3613223946473256E-2</c:v>
                </c:pt>
                <c:pt idx="5">
                  <c:v>-7.56872505250335E-2</c:v>
                </c:pt>
                <c:pt idx="6">
                  <c:v>-7.4478187629035034E-2</c:v>
                </c:pt>
                <c:pt idx="7">
                  <c:v>-6.9898758877632167E-2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4.5651993782458045E-2</c:v>
                </c:pt>
                <c:pt idx="1">
                  <c:v>7.6314991468883445E-2</c:v>
                </c:pt>
                <c:pt idx="2">
                  <c:v>2.5223299210313171E-2</c:v>
                </c:pt>
                <c:pt idx="3">
                  <c:v>5.9886572807754661E-2</c:v>
                </c:pt>
                <c:pt idx="4">
                  <c:v>8.8262025230240362E-2</c:v>
                </c:pt>
                <c:pt idx="5">
                  <c:v>6.9690090326151977E-2</c:v>
                </c:pt>
                <c:pt idx="6">
                  <c:v>6.686287005588934E-2</c:v>
                </c:pt>
                <c:pt idx="7">
                  <c:v>5.8283599215822719E-2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01858048"/>
        <c:axId val="923677760"/>
      </c:barChart>
      <c:catAx>
        <c:axId val="801858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3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367776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1858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7.9000000000000008E-3</c:v>
                </c:pt>
                <c:pt idx="1">
                  <c:v>8.0000000000000002E-3</c:v>
                </c:pt>
                <c:pt idx="2">
                  <c:v>7.4000000000000003E-3</c:v>
                </c:pt>
                <c:pt idx="3">
                  <c:v>7.3000000000000001E-3</c:v>
                </c:pt>
                <c:pt idx="4">
                  <c:v>7.4000000000000003E-3</c:v>
                </c:pt>
                <c:pt idx="5">
                  <c:v>7.7999999999999996E-3</c:v>
                </c:pt>
                <c:pt idx="6">
                  <c:v>8.0000000000000002E-3</c:v>
                </c:pt>
                <c:pt idx="7">
                  <c:v>8.3000000000000001E-3</c:v>
                </c:pt>
                <c:pt idx="8">
                  <c:v>8.6E-3</c:v>
                </c:pt>
                <c:pt idx="9">
                  <c:v>8.2000000000000007E-3</c:v>
                </c:pt>
                <c:pt idx="10">
                  <c:v>8.8999999999999999E-3</c:v>
                </c:pt>
                <c:pt idx="11">
                  <c:v>9.1000000000000004E-3</c:v>
                </c:pt>
                <c:pt idx="12">
                  <c:v>1.0800000000000001E-2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4.5999999999999999E-3</c:v>
                </c:pt>
                <c:pt idx="2">
                  <c:v>4.7000000000000002E-3</c:v>
                </c:pt>
                <c:pt idx="3">
                  <c:v>4.8999999999999998E-3</c:v>
                </c:pt>
                <c:pt idx="4">
                  <c:v>4.7999999999999996E-3</c:v>
                </c:pt>
                <c:pt idx="5">
                  <c:v>5.0000000000000001E-3</c:v>
                </c:pt>
                <c:pt idx="6">
                  <c:v>5.1999999999999998E-3</c:v>
                </c:pt>
                <c:pt idx="7">
                  <c:v>5.1999999999999998E-3</c:v>
                </c:pt>
                <c:pt idx="8">
                  <c:v>5.5999999999999999E-3</c:v>
                </c:pt>
                <c:pt idx="9">
                  <c:v>5.4000000000000003E-3</c:v>
                </c:pt>
                <c:pt idx="10">
                  <c:v>5.4999999999999997E-3</c:v>
                </c:pt>
                <c:pt idx="11">
                  <c:v>5.5999999999999999E-3</c:v>
                </c:pt>
                <c:pt idx="12">
                  <c:v>6.7999999999999996E-3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3.3E-3</c:v>
                </c:pt>
                <c:pt idx="2">
                  <c:v>2.3999999999999998E-3</c:v>
                </c:pt>
                <c:pt idx="3">
                  <c:v>2.3999999999999998E-3</c:v>
                </c:pt>
                <c:pt idx="4">
                  <c:v>2.3999999999999998E-3</c:v>
                </c:pt>
                <c:pt idx="5">
                  <c:v>2.5000000000000001E-3</c:v>
                </c:pt>
                <c:pt idx="6">
                  <c:v>2.5000000000000001E-3</c:v>
                </c:pt>
                <c:pt idx="7">
                  <c:v>2.7000000000000001E-3</c:v>
                </c:pt>
                <c:pt idx="8">
                  <c:v>2.5999999999999999E-3</c:v>
                </c:pt>
                <c:pt idx="9">
                  <c:v>2.7000000000000001E-3</c:v>
                </c:pt>
                <c:pt idx="10">
                  <c:v>2.8999999999999998E-3</c:v>
                </c:pt>
                <c:pt idx="11">
                  <c:v>3.0999999999999999E-3</c:v>
                </c:pt>
                <c:pt idx="12">
                  <c:v>5.5999999999999999E-3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2.3E-3</c:v>
                </c:pt>
                <c:pt idx="1">
                  <c:v>2.3E-3</c:v>
                </c:pt>
                <c:pt idx="2">
                  <c:v>2.2000000000000001E-3</c:v>
                </c:pt>
                <c:pt idx="3">
                  <c:v>1.9E-3</c:v>
                </c:pt>
                <c:pt idx="4">
                  <c:v>1.9E-3</c:v>
                </c:pt>
                <c:pt idx="5">
                  <c:v>2.3E-3</c:v>
                </c:pt>
                <c:pt idx="6">
                  <c:v>2.5000000000000001E-3</c:v>
                </c:pt>
                <c:pt idx="7">
                  <c:v>2.7000000000000001E-3</c:v>
                </c:pt>
                <c:pt idx="8">
                  <c:v>2.8999999999999998E-3</c:v>
                </c:pt>
                <c:pt idx="9">
                  <c:v>2.5000000000000001E-3</c:v>
                </c:pt>
                <c:pt idx="10">
                  <c:v>3.2000000000000002E-3</c:v>
                </c:pt>
                <c:pt idx="11">
                  <c:v>3.3999999999999998E-3</c:v>
                </c:pt>
                <c:pt idx="12">
                  <c:v>3.3999999999999998E-3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21408"/>
        <c:axId val="914144576"/>
      </c:lineChart>
      <c:catAx>
        <c:axId val="8567214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144576"/>
        <c:crosses val="autoZero"/>
        <c:auto val="1"/>
        <c:lblAlgn val="ctr"/>
        <c:lblOffset val="100"/>
        <c:noMultiLvlLbl val="0"/>
      </c:catAx>
      <c:valAx>
        <c:axId val="914144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721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5.8999999999999999E-3</c:v>
                </c:pt>
                <c:pt idx="1">
                  <c:v>8.3000000000000001E-3</c:v>
                </c:pt>
                <c:pt idx="2">
                  <c:v>8.3000000000000001E-3</c:v>
                </c:pt>
                <c:pt idx="3">
                  <c:v>8.3000000000000001E-3</c:v>
                </c:pt>
                <c:pt idx="4">
                  <c:v>7.7999999999999996E-3</c:v>
                </c:pt>
                <c:pt idx="5">
                  <c:v>7.7000000000000002E-3</c:v>
                </c:pt>
                <c:pt idx="6">
                  <c:v>8.0000000000000002E-3</c:v>
                </c:pt>
                <c:pt idx="7">
                  <c:v>8.2000000000000007E-3</c:v>
                </c:pt>
                <c:pt idx="8">
                  <c:v>8.0999999999999996E-3</c:v>
                </c:pt>
                <c:pt idx="9">
                  <c:v>8.2000000000000007E-3</c:v>
                </c:pt>
                <c:pt idx="10">
                  <c:v>8.3999999999999995E-3</c:v>
                </c:pt>
                <c:pt idx="11">
                  <c:v>8.6E-3</c:v>
                </c:pt>
                <c:pt idx="12">
                  <c:v>8.5000000000000006E-3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4.8999999999999998E-3</c:v>
                </c:pt>
                <c:pt idx="2">
                  <c:v>4.8999999999999998E-3</c:v>
                </c:pt>
                <c:pt idx="3">
                  <c:v>5.0000000000000001E-3</c:v>
                </c:pt>
                <c:pt idx="4">
                  <c:v>4.7999999999999996E-3</c:v>
                </c:pt>
                <c:pt idx="5">
                  <c:v>4.7999999999999996E-3</c:v>
                </c:pt>
                <c:pt idx="6">
                  <c:v>4.7999999999999996E-3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4.8999999999999998E-3</c:v>
                </c:pt>
                <c:pt idx="11">
                  <c:v>5.1999999999999998E-3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1.4E-3</c:v>
                </c:pt>
                <c:pt idx="1">
                  <c:v>4.5999999999999999E-3</c:v>
                </c:pt>
                <c:pt idx="2">
                  <c:v>3.7000000000000002E-3</c:v>
                </c:pt>
                <c:pt idx="3">
                  <c:v>3.5000000000000001E-3</c:v>
                </c:pt>
                <c:pt idx="4">
                  <c:v>3.3999999999999998E-3</c:v>
                </c:pt>
                <c:pt idx="5">
                  <c:v>3.3E-3</c:v>
                </c:pt>
                <c:pt idx="6">
                  <c:v>3.3999999999999998E-3</c:v>
                </c:pt>
                <c:pt idx="7">
                  <c:v>3.5000000000000001E-3</c:v>
                </c:pt>
                <c:pt idx="8">
                  <c:v>3.3E-3</c:v>
                </c:pt>
                <c:pt idx="9">
                  <c:v>3.2000000000000002E-3</c:v>
                </c:pt>
                <c:pt idx="10">
                  <c:v>3.5000000000000001E-3</c:v>
                </c:pt>
                <c:pt idx="11">
                  <c:v>3.5999999999999999E-3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2.3E-3</c:v>
                </c:pt>
                <c:pt idx="1">
                  <c:v>2.2000000000000001E-3</c:v>
                </c:pt>
                <c:pt idx="2">
                  <c:v>2.2000000000000001E-3</c:v>
                </c:pt>
                <c:pt idx="3">
                  <c:v>2.0999999999999999E-3</c:v>
                </c:pt>
                <c:pt idx="4">
                  <c:v>1.9E-3</c:v>
                </c:pt>
                <c:pt idx="5">
                  <c:v>2E-3</c:v>
                </c:pt>
                <c:pt idx="6">
                  <c:v>2.2000000000000001E-3</c:v>
                </c:pt>
                <c:pt idx="7">
                  <c:v>2.5000000000000001E-3</c:v>
                </c:pt>
                <c:pt idx="8">
                  <c:v>2.3999999999999998E-3</c:v>
                </c:pt>
                <c:pt idx="9">
                  <c:v>2.7000000000000001E-3</c:v>
                </c:pt>
                <c:pt idx="10">
                  <c:v>2.8E-3</c:v>
                </c:pt>
                <c:pt idx="11">
                  <c:v>2.8999999999999998E-3</c:v>
                </c:pt>
                <c:pt idx="12">
                  <c:v>3.0000000000000001E-3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61376"/>
        <c:axId val="914351808"/>
      </c:lineChart>
      <c:catAx>
        <c:axId val="916261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351808"/>
        <c:crosses val="autoZero"/>
        <c:auto val="1"/>
        <c:lblAlgn val="ctr"/>
        <c:lblOffset val="100"/>
        <c:noMultiLvlLbl val="0"/>
      </c:catAx>
      <c:valAx>
        <c:axId val="914351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261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4.3E-3</c:v>
                </c:pt>
                <c:pt idx="2">
                  <c:v>4.7000000000000002E-3</c:v>
                </c:pt>
                <c:pt idx="3">
                  <c:v>4.5999999999999999E-3</c:v>
                </c:pt>
                <c:pt idx="4">
                  <c:v>4.4999999999999997E-3</c:v>
                </c:pt>
                <c:pt idx="5">
                  <c:v>4.3E-3</c:v>
                </c:pt>
                <c:pt idx="6">
                  <c:v>4.1999999999999997E-3</c:v>
                </c:pt>
                <c:pt idx="7">
                  <c:v>4.5999999999999999E-3</c:v>
                </c:pt>
                <c:pt idx="8">
                  <c:v>4.7999999999999996E-3</c:v>
                </c:pt>
                <c:pt idx="9">
                  <c:v>4.7000000000000002E-3</c:v>
                </c:pt>
                <c:pt idx="10">
                  <c:v>5.1999999999999998E-3</c:v>
                </c:pt>
                <c:pt idx="11">
                  <c:v>5.0000000000000001E-3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3.5000000000000001E-3</c:v>
                </c:pt>
                <c:pt idx="2">
                  <c:v>3.8E-3</c:v>
                </c:pt>
                <c:pt idx="3">
                  <c:v>3.7000000000000002E-3</c:v>
                </c:pt>
                <c:pt idx="4">
                  <c:v>3.7000000000000002E-3</c:v>
                </c:pt>
                <c:pt idx="5">
                  <c:v>3.7000000000000002E-3</c:v>
                </c:pt>
                <c:pt idx="6">
                  <c:v>3.7000000000000002E-3</c:v>
                </c:pt>
                <c:pt idx="7">
                  <c:v>4.0000000000000001E-3</c:v>
                </c:pt>
                <c:pt idx="8">
                  <c:v>4.1000000000000003E-3</c:v>
                </c:pt>
                <c:pt idx="9">
                  <c:v>3.8999999999999998E-3</c:v>
                </c:pt>
                <c:pt idx="10">
                  <c:v>4.3E-3</c:v>
                </c:pt>
                <c:pt idx="11">
                  <c:v>4.1000000000000003E-3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6.9999999999999999E-4</c:v>
                </c:pt>
                <c:pt idx="1">
                  <c:v>8.0000000000000004E-4</c:v>
                </c:pt>
                <c:pt idx="2">
                  <c:v>2.2000000000000001E-3</c:v>
                </c:pt>
                <c:pt idx="3">
                  <c:v>8.0000000000000004E-4</c:v>
                </c:pt>
                <c:pt idx="4">
                  <c:v>5.9999999999999995E-4</c:v>
                </c:pt>
                <c:pt idx="5">
                  <c:v>5.0000000000000001E-4</c:v>
                </c:pt>
                <c:pt idx="6">
                  <c:v>5.0000000000000001E-4</c:v>
                </c:pt>
                <c:pt idx="7">
                  <c:v>5.0000000000000001E-4</c:v>
                </c:pt>
                <c:pt idx="8">
                  <c:v>5.9999999999999995E-4</c:v>
                </c:pt>
                <c:pt idx="9">
                  <c:v>5.9999999999999995E-4</c:v>
                </c:pt>
                <c:pt idx="10">
                  <c:v>5.9999999999999995E-4</c:v>
                </c:pt>
                <c:pt idx="11">
                  <c:v>5.9999999999999995E-4</c:v>
                </c:pt>
                <c:pt idx="12">
                  <c:v>5.9999999999999995E-4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1.5E-3</c:v>
                </c:pt>
                <c:pt idx="3">
                  <c:v>1.6999999999999999E-3</c:v>
                </c:pt>
                <c:pt idx="4">
                  <c:v>1.6000000000000001E-3</c:v>
                </c:pt>
                <c:pt idx="5">
                  <c:v>1.6000000000000001E-3</c:v>
                </c:pt>
                <c:pt idx="6">
                  <c:v>1.5E-3</c:v>
                </c:pt>
                <c:pt idx="7">
                  <c:v>1.8E-3</c:v>
                </c:pt>
                <c:pt idx="8">
                  <c:v>2E-3</c:v>
                </c:pt>
                <c:pt idx="9">
                  <c:v>1.9E-3</c:v>
                </c:pt>
                <c:pt idx="10">
                  <c:v>2.2000000000000001E-3</c:v>
                </c:pt>
                <c:pt idx="11">
                  <c:v>2.3E-3</c:v>
                </c:pt>
                <c:pt idx="12">
                  <c:v>2.3999999999999998E-3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62400"/>
        <c:axId val="914354112"/>
      </c:lineChart>
      <c:catAx>
        <c:axId val="9162624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354112"/>
        <c:crosses val="autoZero"/>
        <c:auto val="1"/>
        <c:lblAlgn val="ctr"/>
        <c:lblOffset val="100"/>
        <c:noMultiLvlLbl val="0"/>
      </c:catAx>
      <c:valAx>
        <c:axId val="914354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262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0.26919999999999999</c:v>
                </c:pt>
                <c:pt idx="1">
                  <c:v>0.27889999999999998</c:v>
                </c:pt>
                <c:pt idx="2">
                  <c:v>0.2666</c:v>
                </c:pt>
                <c:pt idx="3">
                  <c:v>0.26989999999999997</c:v>
                </c:pt>
                <c:pt idx="4">
                  <c:v>0.26100000000000001</c:v>
                </c:pt>
                <c:pt idx="5">
                  <c:v>0.2666</c:v>
                </c:pt>
                <c:pt idx="6">
                  <c:v>0.25790000000000002</c:v>
                </c:pt>
                <c:pt idx="7">
                  <c:v>0.26390000000000002</c:v>
                </c:pt>
                <c:pt idx="8">
                  <c:v>0.25509999999999999</c:v>
                </c:pt>
                <c:pt idx="9">
                  <c:v>0.25130000000000002</c:v>
                </c:pt>
                <c:pt idx="10">
                  <c:v>0.25600000000000001</c:v>
                </c:pt>
                <c:pt idx="11">
                  <c:v>0.25979999999999998</c:v>
                </c:pt>
                <c:pt idx="12">
                  <c:v>0.25900000000000001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0.16600000000000001</c:v>
                </c:pt>
                <c:pt idx="1">
                  <c:v>0.16020000000000001</c:v>
                </c:pt>
                <c:pt idx="2">
                  <c:v>0.16039999999999999</c:v>
                </c:pt>
                <c:pt idx="3">
                  <c:v>0.15939999999999999</c:v>
                </c:pt>
                <c:pt idx="4">
                  <c:v>0.15809999999999999</c:v>
                </c:pt>
                <c:pt idx="5">
                  <c:v>0.15959999999999999</c:v>
                </c:pt>
                <c:pt idx="6">
                  <c:v>0.15859999999999999</c:v>
                </c:pt>
                <c:pt idx="7">
                  <c:v>0.16020000000000001</c:v>
                </c:pt>
                <c:pt idx="8">
                  <c:v>0.15870000000000001</c:v>
                </c:pt>
                <c:pt idx="9">
                  <c:v>0.16039999999999999</c:v>
                </c:pt>
                <c:pt idx="10">
                  <c:v>0.16159999999999999</c:v>
                </c:pt>
                <c:pt idx="11">
                  <c:v>0.16370000000000001</c:v>
                </c:pt>
                <c:pt idx="12">
                  <c:v>0.1678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7.6700000000000004E-2</c:v>
                </c:pt>
                <c:pt idx="1">
                  <c:v>9.1499999999999998E-2</c:v>
                </c:pt>
                <c:pt idx="2">
                  <c:v>7.7200000000000005E-2</c:v>
                </c:pt>
                <c:pt idx="3">
                  <c:v>8.3500000000000005E-2</c:v>
                </c:pt>
                <c:pt idx="4">
                  <c:v>7.51E-2</c:v>
                </c:pt>
                <c:pt idx="5">
                  <c:v>8.1100000000000005E-2</c:v>
                </c:pt>
                <c:pt idx="6">
                  <c:v>7.3200000000000001E-2</c:v>
                </c:pt>
                <c:pt idx="7">
                  <c:v>7.8E-2</c:v>
                </c:pt>
                <c:pt idx="8">
                  <c:v>6.88E-2</c:v>
                </c:pt>
                <c:pt idx="9">
                  <c:v>6.0699999999999997E-2</c:v>
                </c:pt>
                <c:pt idx="10">
                  <c:v>6.5500000000000003E-2</c:v>
                </c:pt>
                <c:pt idx="11">
                  <c:v>6.8400000000000002E-2</c:v>
                </c:pt>
                <c:pt idx="12">
                  <c:v>6.2199999999999998E-2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0.10290000000000001</c:v>
                </c:pt>
                <c:pt idx="1">
                  <c:v>0.1016</c:v>
                </c:pt>
                <c:pt idx="2">
                  <c:v>0.1002</c:v>
                </c:pt>
                <c:pt idx="3">
                  <c:v>9.8599999999999993E-2</c:v>
                </c:pt>
                <c:pt idx="4">
                  <c:v>9.8299999999999998E-2</c:v>
                </c:pt>
                <c:pt idx="5">
                  <c:v>9.8799999999999999E-2</c:v>
                </c:pt>
                <c:pt idx="6">
                  <c:v>9.7699999999999995E-2</c:v>
                </c:pt>
                <c:pt idx="7">
                  <c:v>9.7500000000000003E-2</c:v>
                </c:pt>
                <c:pt idx="8">
                  <c:v>9.69E-2</c:v>
                </c:pt>
                <c:pt idx="9">
                  <c:v>9.7100000000000006E-2</c:v>
                </c:pt>
                <c:pt idx="10">
                  <c:v>9.6799999999999997E-2</c:v>
                </c:pt>
                <c:pt idx="11">
                  <c:v>9.6600000000000005E-2</c:v>
                </c:pt>
                <c:pt idx="12">
                  <c:v>9.98E-2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19264"/>
        <c:axId val="914356416"/>
      </c:lineChart>
      <c:catAx>
        <c:axId val="919819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356416"/>
        <c:crosses val="autoZero"/>
        <c:auto val="1"/>
        <c:lblAlgn val="ctr"/>
        <c:lblOffset val="100"/>
        <c:noMultiLvlLbl val="0"/>
      </c:catAx>
      <c:valAx>
        <c:axId val="91435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19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0.70369999999999999</c:v>
                </c:pt>
                <c:pt idx="1">
                  <c:v>0.68630000000000013</c:v>
                </c:pt>
                <c:pt idx="2">
                  <c:v>0.69880000000000009</c:v>
                </c:pt>
                <c:pt idx="3">
                  <c:v>0.69569999999999999</c:v>
                </c:pt>
                <c:pt idx="4">
                  <c:v>0.70530000000000004</c:v>
                </c:pt>
                <c:pt idx="5">
                  <c:v>0.7</c:v>
                </c:pt>
                <c:pt idx="6">
                  <c:v>0.70809999999999995</c:v>
                </c:pt>
                <c:pt idx="7">
                  <c:v>0.70029999999999992</c:v>
                </c:pt>
                <c:pt idx="8">
                  <c:v>0.70869999999999989</c:v>
                </c:pt>
                <c:pt idx="9">
                  <c:v>0.71399999999999997</c:v>
                </c:pt>
                <c:pt idx="10">
                  <c:v>0.70660000000000001</c:v>
                </c:pt>
                <c:pt idx="11">
                  <c:v>0.70219999999999994</c:v>
                </c:pt>
                <c:pt idx="12">
                  <c:v>0.70269999999999999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0.81519999999999992</c:v>
                </c:pt>
                <c:pt idx="1">
                  <c:v>0.82050000000000001</c:v>
                </c:pt>
                <c:pt idx="2">
                  <c:v>0.82</c:v>
                </c:pt>
                <c:pt idx="3">
                  <c:v>0.82050000000000001</c:v>
                </c:pt>
                <c:pt idx="4">
                  <c:v>0.82229999999999992</c:v>
                </c:pt>
                <c:pt idx="5">
                  <c:v>0.82079999999999997</c:v>
                </c:pt>
                <c:pt idx="6">
                  <c:v>0.82150000000000001</c:v>
                </c:pt>
                <c:pt idx="7">
                  <c:v>0.81920000000000004</c:v>
                </c:pt>
                <c:pt idx="8">
                  <c:v>0.82030000000000003</c:v>
                </c:pt>
                <c:pt idx="9">
                  <c:v>0.81890000000000007</c:v>
                </c:pt>
                <c:pt idx="10">
                  <c:v>0.81730000000000014</c:v>
                </c:pt>
                <c:pt idx="11">
                  <c:v>0.81479999999999997</c:v>
                </c:pt>
                <c:pt idx="12">
                  <c:v>0.80970000000000009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0.91390000000000005</c:v>
                </c:pt>
                <c:pt idx="1">
                  <c:v>0.89119999999999988</c:v>
                </c:pt>
                <c:pt idx="2">
                  <c:v>0.90579999999999994</c:v>
                </c:pt>
                <c:pt idx="3">
                  <c:v>0.90140000000000009</c:v>
                </c:pt>
                <c:pt idx="4">
                  <c:v>0.91010000000000013</c:v>
                </c:pt>
                <c:pt idx="5">
                  <c:v>0.90440000000000009</c:v>
                </c:pt>
                <c:pt idx="6">
                  <c:v>0.91220000000000012</c:v>
                </c:pt>
                <c:pt idx="7">
                  <c:v>0.90630000000000011</c:v>
                </c:pt>
                <c:pt idx="8">
                  <c:v>0.91579999999999995</c:v>
                </c:pt>
                <c:pt idx="9">
                  <c:v>0.9254</c:v>
                </c:pt>
                <c:pt idx="10">
                  <c:v>0.91830000000000001</c:v>
                </c:pt>
                <c:pt idx="11">
                  <c:v>0.91449999999999987</c:v>
                </c:pt>
                <c:pt idx="12">
                  <c:v>0.91999999999999993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0.88900000000000001</c:v>
                </c:pt>
                <c:pt idx="1">
                  <c:v>0.89029999999999998</c:v>
                </c:pt>
                <c:pt idx="2">
                  <c:v>0.89210000000000012</c:v>
                </c:pt>
                <c:pt idx="3">
                  <c:v>0.89399999999999991</c:v>
                </c:pt>
                <c:pt idx="4">
                  <c:v>0.89439999999999986</c:v>
                </c:pt>
                <c:pt idx="5">
                  <c:v>0.8931</c:v>
                </c:pt>
                <c:pt idx="6">
                  <c:v>0.89390000000000014</c:v>
                </c:pt>
                <c:pt idx="7">
                  <c:v>0.89319999999999999</c:v>
                </c:pt>
                <c:pt idx="8">
                  <c:v>0.89330000000000009</c:v>
                </c:pt>
                <c:pt idx="9">
                  <c:v>0.89319999999999999</c:v>
                </c:pt>
                <c:pt idx="10">
                  <c:v>0.89229999999999998</c:v>
                </c:pt>
                <c:pt idx="11">
                  <c:v>0.8921</c:v>
                </c:pt>
                <c:pt idx="12">
                  <c:v>0.88870000000000005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20288"/>
        <c:axId val="917127744"/>
      </c:lineChart>
      <c:catAx>
        <c:axId val="9198202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127744"/>
        <c:crosses val="autoZero"/>
        <c:auto val="1"/>
        <c:lblAlgn val="ctr"/>
        <c:lblOffset val="100"/>
        <c:noMultiLvlLbl val="0"/>
      </c:catAx>
      <c:valAx>
        <c:axId val="917127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20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51.01</c:v>
                </c:pt>
                <c:pt idx="1">
                  <c:v>51.62</c:v>
                </c:pt>
                <c:pt idx="2">
                  <c:v>68.94</c:v>
                </c:pt>
                <c:pt idx="3">
                  <c:v>72.900000000000006</c:v>
                </c:pt>
                <c:pt idx="4">
                  <c:v>74.709999999999994</c:v>
                </c:pt>
                <c:pt idx="5">
                  <c:v>68.459999999999994</c:v>
                </c:pt>
                <c:pt idx="6">
                  <c:v>61.92</c:v>
                </c:pt>
                <c:pt idx="7">
                  <c:v>50.02</c:v>
                </c:pt>
                <c:pt idx="8">
                  <c:v>51.36</c:v>
                </c:pt>
                <c:pt idx="9">
                  <c:v>56.4</c:v>
                </c:pt>
                <c:pt idx="10">
                  <c:v>50.07</c:v>
                </c:pt>
                <c:pt idx="11">
                  <c:v>50.02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42.66</c:v>
                </c:pt>
                <c:pt idx="1">
                  <c:v>37.36</c:v>
                </c:pt>
                <c:pt idx="2">
                  <c:v>35.46</c:v>
                </c:pt>
                <c:pt idx="3">
                  <c:v>18.05</c:v>
                </c:pt>
                <c:pt idx="4">
                  <c:v>16.670000000000002</c:v>
                </c:pt>
                <c:pt idx="5">
                  <c:v>24.47</c:v>
                </c:pt>
                <c:pt idx="6">
                  <c:v>27.02</c:v>
                </c:pt>
                <c:pt idx="7">
                  <c:v>24.6</c:v>
                </c:pt>
                <c:pt idx="8">
                  <c:v>35.630000000000003</c:v>
                </c:pt>
                <c:pt idx="9">
                  <c:v>35.29</c:v>
                </c:pt>
                <c:pt idx="10">
                  <c:v>30.94</c:v>
                </c:pt>
                <c:pt idx="11">
                  <c:v>34.51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45.07</c:v>
                </c:pt>
                <c:pt idx="1">
                  <c:v>42.27</c:v>
                </c:pt>
                <c:pt idx="2">
                  <c:v>47.78</c:v>
                </c:pt>
                <c:pt idx="3">
                  <c:v>49.16</c:v>
                </c:pt>
                <c:pt idx="4">
                  <c:v>53.64</c:v>
                </c:pt>
                <c:pt idx="5">
                  <c:v>24.43</c:v>
                </c:pt>
                <c:pt idx="6">
                  <c:v>23.14</c:v>
                </c:pt>
                <c:pt idx="7">
                  <c:v>16.37</c:v>
                </c:pt>
                <c:pt idx="8">
                  <c:v>19.559999999999999</c:v>
                </c:pt>
                <c:pt idx="9">
                  <c:v>19.52</c:v>
                </c:pt>
                <c:pt idx="10">
                  <c:v>14.56</c:v>
                </c:pt>
                <c:pt idx="11">
                  <c:v>13.53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13.62</c:v>
                </c:pt>
                <c:pt idx="1">
                  <c:v>13.79</c:v>
                </c:pt>
                <c:pt idx="2">
                  <c:v>14.35</c:v>
                </c:pt>
                <c:pt idx="3">
                  <c:v>15.38</c:v>
                </c:pt>
                <c:pt idx="4">
                  <c:v>16.670000000000002</c:v>
                </c:pt>
                <c:pt idx="5">
                  <c:v>16.5</c:v>
                </c:pt>
                <c:pt idx="6">
                  <c:v>16.63</c:v>
                </c:pt>
                <c:pt idx="7">
                  <c:v>16.93</c:v>
                </c:pt>
                <c:pt idx="8">
                  <c:v>14.91</c:v>
                </c:pt>
                <c:pt idx="9">
                  <c:v>15.12</c:v>
                </c:pt>
                <c:pt idx="10">
                  <c:v>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46912"/>
        <c:axId val="917130048"/>
      </c:lineChart>
      <c:catAx>
        <c:axId val="9198469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130048"/>
        <c:crosses val="autoZero"/>
        <c:auto val="1"/>
        <c:lblAlgn val="ctr"/>
        <c:lblOffset val="100"/>
        <c:noMultiLvlLbl val="0"/>
      </c:catAx>
      <c:valAx>
        <c:axId val="917130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46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17.97</c:v>
                </c:pt>
                <c:pt idx="1">
                  <c:v>17.28</c:v>
                </c:pt>
                <c:pt idx="2">
                  <c:v>23.22</c:v>
                </c:pt>
                <c:pt idx="3">
                  <c:v>28.7</c:v>
                </c:pt>
                <c:pt idx="4">
                  <c:v>28.14</c:v>
                </c:pt>
                <c:pt idx="5">
                  <c:v>24.13</c:v>
                </c:pt>
                <c:pt idx="6">
                  <c:v>29.08</c:v>
                </c:pt>
                <c:pt idx="7">
                  <c:v>19.13</c:v>
                </c:pt>
                <c:pt idx="8">
                  <c:v>22.36</c:v>
                </c:pt>
                <c:pt idx="9">
                  <c:v>21.28</c:v>
                </c:pt>
                <c:pt idx="10">
                  <c:v>20.85</c:v>
                </c:pt>
                <c:pt idx="11">
                  <c:v>19.600000000000001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18.100000000000001</c:v>
                </c:pt>
                <c:pt idx="1">
                  <c:v>15.86</c:v>
                </c:pt>
                <c:pt idx="2">
                  <c:v>12.37</c:v>
                </c:pt>
                <c:pt idx="3">
                  <c:v>6.85</c:v>
                </c:pt>
                <c:pt idx="4">
                  <c:v>6.64</c:v>
                </c:pt>
                <c:pt idx="5">
                  <c:v>8.5299999999999994</c:v>
                </c:pt>
                <c:pt idx="6">
                  <c:v>9.48</c:v>
                </c:pt>
                <c:pt idx="7">
                  <c:v>9.48</c:v>
                </c:pt>
                <c:pt idx="8">
                  <c:v>12.93</c:v>
                </c:pt>
                <c:pt idx="9">
                  <c:v>13.83</c:v>
                </c:pt>
                <c:pt idx="10">
                  <c:v>11.89</c:v>
                </c:pt>
                <c:pt idx="11">
                  <c:v>13.79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16.59</c:v>
                </c:pt>
                <c:pt idx="1">
                  <c:v>11.76</c:v>
                </c:pt>
                <c:pt idx="2">
                  <c:v>13.79</c:v>
                </c:pt>
                <c:pt idx="3">
                  <c:v>15.6</c:v>
                </c:pt>
                <c:pt idx="4">
                  <c:v>14.65</c:v>
                </c:pt>
                <c:pt idx="5">
                  <c:v>8.57</c:v>
                </c:pt>
                <c:pt idx="6">
                  <c:v>6.29</c:v>
                </c:pt>
                <c:pt idx="7">
                  <c:v>3.53</c:v>
                </c:pt>
                <c:pt idx="8">
                  <c:v>4.3899999999999997</c:v>
                </c:pt>
                <c:pt idx="9">
                  <c:v>4.91</c:v>
                </c:pt>
                <c:pt idx="10">
                  <c:v>4.74</c:v>
                </c:pt>
                <c:pt idx="11">
                  <c:v>4.2699999999999996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4.1399999999999997</c:v>
                </c:pt>
                <c:pt idx="1">
                  <c:v>4.2699999999999996</c:v>
                </c:pt>
                <c:pt idx="2">
                  <c:v>4.6100000000000003</c:v>
                </c:pt>
                <c:pt idx="3">
                  <c:v>5.08</c:v>
                </c:pt>
                <c:pt idx="4">
                  <c:v>5.26</c:v>
                </c:pt>
                <c:pt idx="5">
                  <c:v>5.39</c:v>
                </c:pt>
                <c:pt idx="6">
                  <c:v>5.73</c:v>
                </c:pt>
                <c:pt idx="7">
                  <c:v>5.86</c:v>
                </c:pt>
                <c:pt idx="8">
                  <c:v>5.99</c:v>
                </c:pt>
                <c:pt idx="9">
                  <c:v>6.16</c:v>
                </c:pt>
                <c:pt idx="10">
                  <c:v>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47936"/>
        <c:axId val="917132352"/>
      </c:lineChart>
      <c:catAx>
        <c:axId val="9198479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132352"/>
        <c:crosses val="autoZero"/>
        <c:auto val="1"/>
        <c:lblAlgn val="ctr"/>
        <c:lblOffset val="100"/>
        <c:noMultiLvlLbl val="0"/>
      </c:catAx>
      <c:valAx>
        <c:axId val="917132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47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7.67</c:v>
                </c:pt>
                <c:pt idx="1">
                  <c:v>8.4499999999999993</c:v>
                </c:pt>
                <c:pt idx="2">
                  <c:v>8.8800000000000008</c:v>
                </c:pt>
                <c:pt idx="3">
                  <c:v>7.02</c:v>
                </c:pt>
                <c:pt idx="4">
                  <c:v>7.2</c:v>
                </c:pt>
                <c:pt idx="5">
                  <c:v>5.47</c:v>
                </c:pt>
                <c:pt idx="6">
                  <c:v>7.41</c:v>
                </c:pt>
                <c:pt idx="7">
                  <c:v>6.16</c:v>
                </c:pt>
                <c:pt idx="8">
                  <c:v>6.03</c:v>
                </c:pt>
                <c:pt idx="9">
                  <c:v>5.82</c:v>
                </c:pt>
                <c:pt idx="10">
                  <c:v>4.4400000000000004</c:v>
                </c:pt>
                <c:pt idx="11">
                  <c:v>4.3499999999999996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3.88</c:v>
                </c:pt>
                <c:pt idx="1">
                  <c:v>4.22</c:v>
                </c:pt>
                <c:pt idx="2">
                  <c:v>4.5199999999999996</c:v>
                </c:pt>
                <c:pt idx="3">
                  <c:v>1.1200000000000001</c:v>
                </c:pt>
                <c:pt idx="4">
                  <c:v>1.72</c:v>
                </c:pt>
                <c:pt idx="5">
                  <c:v>2.8</c:v>
                </c:pt>
                <c:pt idx="6">
                  <c:v>2.76</c:v>
                </c:pt>
                <c:pt idx="7">
                  <c:v>2.37</c:v>
                </c:pt>
                <c:pt idx="8">
                  <c:v>3.79</c:v>
                </c:pt>
                <c:pt idx="9">
                  <c:v>4.3099999999999996</c:v>
                </c:pt>
                <c:pt idx="10">
                  <c:v>6.12</c:v>
                </c:pt>
                <c:pt idx="11">
                  <c:v>3.53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5.21</c:v>
                </c:pt>
                <c:pt idx="1">
                  <c:v>3.36</c:v>
                </c:pt>
                <c:pt idx="2">
                  <c:v>5.69</c:v>
                </c:pt>
                <c:pt idx="3">
                  <c:v>5.9</c:v>
                </c:pt>
                <c:pt idx="4">
                  <c:v>6.59</c:v>
                </c:pt>
                <c:pt idx="5">
                  <c:v>3.58</c:v>
                </c:pt>
                <c:pt idx="6">
                  <c:v>4.74</c:v>
                </c:pt>
                <c:pt idx="7">
                  <c:v>4.6100000000000003</c:v>
                </c:pt>
                <c:pt idx="8">
                  <c:v>3.58</c:v>
                </c:pt>
                <c:pt idx="9">
                  <c:v>2.67</c:v>
                </c:pt>
                <c:pt idx="10">
                  <c:v>0.56000000000000005</c:v>
                </c:pt>
                <c:pt idx="11">
                  <c:v>0.56000000000000005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0.9</c:v>
                </c:pt>
                <c:pt idx="1">
                  <c:v>0.65</c:v>
                </c:pt>
                <c:pt idx="2">
                  <c:v>0.86</c:v>
                </c:pt>
                <c:pt idx="3">
                  <c:v>1.03</c:v>
                </c:pt>
                <c:pt idx="4">
                  <c:v>0.69</c:v>
                </c:pt>
                <c:pt idx="5">
                  <c:v>0.56000000000000005</c:v>
                </c:pt>
                <c:pt idx="6">
                  <c:v>1.25</c:v>
                </c:pt>
                <c:pt idx="7">
                  <c:v>0.99</c:v>
                </c:pt>
                <c:pt idx="8">
                  <c:v>0.69</c:v>
                </c:pt>
                <c:pt idx="9">
                  <c:v>0.69</c:v>
                </c:pt>
                <c:pt idx="10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49984"/>
        <c:axId val="917134656"/>
      </c:lineChart>
      <c:catAx>
        <c:axId val="9198499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134656"/>
        <c:crosses val="autoZero"/>
        <c:auto val="1"/>
        <c:lblAlgn val="ctr"/>
        <c:lblOffset val="100"/>
        <c:noMultiLvlLbl val="0"/>
      </c:catAx>
      <c:valAx>
        <c:axId val="917134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49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0.99</c:v>
                </c:pt>
                <c:pt idx="1">
                  <c:v>0.82</c:v>
                </c:pt>
                <c:pt idx="2">
                  <c:v>1.1200000000000001</c:v>
                </c:pt>
                <c:pt idx="3">
                  <c:v>1.34</c:v>
                </c:pt>
                <c:pt idx="4">
                  <c:v>1.21</c:v>
                </c:pt>
                <c:pt idx="5">
                  <c:v>0.82</c:v>
                </c:pt>
                <c:pt idx="6">
                  <c:v>0.43</c:v>
                </c:pt>
                <c:pt idx="7">
                  <c:v>0.9</c:v>
                </c:pt>
                <c:pt idx="8">
                  <c:v>1.21</c:v>
                </c:pt>
                <c:pt idx="9">
                  <c:v>0.82</c:v>
                </c:pt>
                <c:pt idx="10">
                  <c:v>0.73</c:v>
                </c:pt>
                <c:pt idx="11">
                  <c:v>0.47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0.6</c:v>
                </c:pt>
                <c:pt idx="1">
                  <c:v>0.3</c:v>
                </c:pt>
                <c:pt idx="2">
                  <c:v>0.82</c:v>
                </c:pt>
                <c:pt idx="3">
                  <c:v>0.22</c:v>
                </c:pt>
                <c:pt idx="4">
                  <c:v>0.17</c:v>
                </c:pt>
                <c:pt idx="5">
                  <c:v>0.3</c:v>
                </c:pt>
                <c:pt idx="6">
                  <c:v>0.22</c:v>
                </c:pt>
                <c:pt idx="7">
                  <c:v>0.65</c:v>
                </c:pt>
                <c:pt idx="8">
                  <c:v>0.22</c:v>
                </c:pt>
                <c:pt idx="9">
                  <c:v>0.6</c:v>
                </c:pt>
                <c:pt idx="10">
                  <c:v>0.56000000000000005</c:v>
                </c:pt>
                <c:pt idx="11">
                  <c:v>0.26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0.22</c:v>
                </c:pt>
                <c:pt idx="1">
                  <c:v>0.26</c:v>
                </c:pt>
                <c:pt idx="2">
                  <c:v>0.52</c:v>
                </c:pt>
                <c:pt idx="3">
                  <c:v>0.99</c:v>
                </c:pt>
                <c:pt idx="4">
                  <c:v>0.6</c:v>
                </c:pt>
                <c:pt idx="5">
                  <c:v>0.52</c:v>
                </c:pt>
                <c:pt idx="6">
                  <c:v>0.47</c:v>
                </c:pt>
                <c:pt idx="7">
                  <c:v>0.22</c:v>
                </c:pt>
                <c:pt idx="8">
                  <c:v>0.34</c:v>
                </c:pt>
                <c:pt idx="9">
                  <c:v>0.3</c:v>
                </c:pt>
                <c:pt idx="10">
                  <c:v>0.04</c:v>
                </c:pt>
                <c:pt idx="11">
                  <c:v>0.13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0.3</c:v>
                </c:pt>
                <c:pt idx="1">
                  <c:v>0.17</c:v>
                </c:pt>
                <c:pt idx="2">
                  <c:v>0.78</c:v>
                </c:pt>
                <c:pt idx="3">
                  <c:v>0.65</c:v>
                </c:pt>
                <c:pt idx="4">
                  <c:v>0.39</c:v>
                </c:pt>
                <c:pt idx="5">
                  <c:v>0.78</c:v>
                </c:pt>
                <c:pt idx="6">
                  <c:v>0.9</c:v>
                </c:pt>
                <c:pt idx="7">
                  <c:v>0.43</c:v>
                </c:pt>
                <c:pt idx="8">
                  <c:v>0.47</c:v>
                </c:pt>
                <c:pt idx="9">
                  <c:v>0.39</c:v>
                </c:pt>
                <c:pt idx="10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17248"/>
        <c:axId val="917661376"/>
      </c:lineChart>
      <c:catAx>
        <c:axId val="9201172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661376"/>
        <c:crosses val="autoZero"/>
        <c:auto val="1"/>
        <c:lblAlgn val="ctr"/>
        <c:lblOffset val="100"/>
        <c:noMultiLvlLbl val="0"/>
      </c:catAx>
      <c:valAx>
        <c:axId val="91766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117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0.04</c:v>
                </c:pt>
                <c:pt idx="1">
                  <c:v>0.6</c:v>
                </c:pt>
                <c:pt idx="2">
                  <c:v>0.26</c:v>
                </c:pt>
                <c:pt idx="3">
                  <c:v>0.26</c:v>
                </c:pt>
                <c:pt idx="4">
                  <c:v>0.22</c:v>
                </c:pt>
                <c:pt idx="5">
                  <c:v>0.26</c:v>
                </c:pt>
                <c:pt idx="6">
                  <c:v>0</c:v>
                </c:pt>
                <c:pt idx="7">
                  <c:v>0.09</c:v>
                </c:pt>
                <c:pt idx="8">
                  <c:v>0</c:v>
                </c:pt>
                <c:pt idx="9">
                  <c:v>0.26</c:v>
                </c:pt>
                <c:pt idx="10">
                  <c:v>0</c:v>
                </c:pt>
                <c:pt idx="11">
                  <c:v>0.04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  <c:pt idx="6">
                  <c:v>0.09</c:v>
                </c:pt>
                <c:pt idx="7">
                  <c:v>0.09</c:v>
                </c:pt>
                <c:pt idx="8">
                  <c:v>0.04</c:v>
                </c:pt>
                <c:pt idx="9">
                  <c:v>0.13</c:v>
                </c:pt>
                <c:pt idx="10">
                  <c:v>0</c:v>
                </c:pt>
                <c:pt idx="11">
                  <c:v>0.73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0.09</c:v>
                </c:pt>
                <c:pt idx="1">
                  <c:v>0</c:v>
                </c:pt>
                <c:pt idx="2">
                  <c:v>0.13</c:v>
                </c:pt>
                <c:pt idx="3">
                  <c:v>0</c:v>
                </c:pt>
                <c:pt idx="4">
                  <c:v>0.26</c:v>
                </c:pt>
                <c:pt idx="5">
                  <c:v>0.04</c:v>
                </c:pt>
                <c:pt idx="6">
                  <c:v>0.13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</c:v>
                </c:pt>
                <c:pt idx="9">
                  <c:v>0.04</c:v>
                </c:pt>
                <c:pt idx="10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18784"/>
        <c:axId val="917663680"/>
      </c:lineChart>
      <c:catAx>
        <c:axId val="9201187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663680"/>
        <c:crosses val="autoZero"/>
        <c:auto val="1"/>
        <c:lblAlgn val="ctr"/>
        <c:lblOffset val="100"/>
        <c:noMultiLvlLbl val="0"/>
      </c:catAx>
      <c:valAx>
        <c:axId val="91766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118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0.19065915967673983</c:v>
                </c:pt>
                <c:pt idx="1">
                  <c:v>0.35515416140028344</c:v>
                </c:pt>
                <c:pt idx="2">
                  <c:v>0.22430732697537248</c:v>
                </c:pt>
                <c:pt idx="3">
                  <c:v>9.010992378107166E-2</c:v>
                </c:pt>
                <c:pt idx="4">
                  <c:v>8.060975142671109E-2</c:v>
                </c:pt>
                <c:pt idx="5">
                  <c:v>7.7659044773832776E-3</c:v>
                </c:pt>
                <c:pt idx="6">
                  <c:v>5.1393772262438242E-2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01859584"/>
        <c:axId val="923679488"/>
      </c:barChart>
      <c:catAx>
        <c:axId val="80185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3679488"/>
        <c:crosses val="autoZero"/>
        <c:auto val="1"/>
        <c:lblAlgn val="ctr"/>
        <c:lblOffset val="100"/>
        <c:noMultiLvlLbl val="0"/>
      </c:catAx>
      <c:valAx>
        <c:axId val="92367948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18595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1.85</c:v>
                </c:pt>
                <c:pt idx="1">
                  <c:v>1.59</c:v>
                </c:pt>
                <c:pt idx="2">
                  <c:v>3.71</c:v>
                </c:pt>
                <c:pt idx="3">
                  <c:v>2.33</c:v>
                </c:pt>
                <c:pt idx="4">
                  <c:v>2.8</c:v>
                </c:pt>
                <c:pt idx="5">
                  <c:v>3.71</c:v>
                </c:pt>
                <c:pt idx="6">
                  <c:v>2.11</c:v>
                </c:pt>
                <c:pt idx="7">
                  <c:v>1.34</c:v>
                </c:pt>
                <c:pt idx="8">
                  <c:v>3.75</c:v>
                </c:pt>
                <c:pt idx="9">
                  <c:v>2.8</c:v>
                </c:pt>
                <c:pt idx="10">
                  <c:v>3.75</c:v>
                </c:pt>
                <c:pt idx="11">
                  <c:v>2.37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2.11</c:v>
                </c:pt>
                <c:pt idx="1">
                  <c:v>2.89</c:v>
                </c:pt>
                <c:pt idx="2">
                  <c:v>3.96</c:v>
                </c:pt>
                <c:pt idx="3">
                  <c:v>1.72</c:v>
                </c:pt>
                <c:pt idx="4">
                  <c:v>0.99</c:v>
                </c:pt>
                <c:pt idx="5">
                  <c:v>3.02</c:v>
                </c:pt>
                <c:pt idx="6">
                  <c:v>2.37</c:v>
                </c:pt>
                <c:pt idx="7">
                  <c:v>0.99</c:v>
                </c:pt>
                <c:pt idx="8">
                  <c:v>4.3099999999999996</c:v>
                </c:pt>
                <c:pt idx="9">
                  <c:v>4.18</c:v>
                </c:pt>
                <c:pt idx="10">
                  <c:v>2.84</c:v>
                </c:pt>
                <c:pt idx="11">
                  <c:v>4.4800000000000004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3.27</c:v>
                </c:pt>
                <c:pt idx="1">
                  <c:v>3.45</c:v>
                </c:pt>
                <c:pt idx="2">
                  <c:v>3.66</c:v>
                </c:pt>
                <c:pt idx="3">
                  <c:v>3.92</c:v>
                </c:pt>
                <c:pt idx="4">
                  <c:v>5.3</c:v>
                </c:pt>
                <c:pt idx="5">
                  <c:v>2.2799999999999998</c:v>
                </c:pt>
                <c:pt idx="6">
                  <c:v>2.0699999999999998</c:v>
                </c:pt>
                <c:pt idx="7">
                  <c:v>1.94</c:v>
                </c:pt>
                <c:pt idx="8">
                  <c:v>1.94</c:v>
                </c:pt>
                <c:pt idx="9">
                  <c:v>2.63</c:v>
                </c:pt>
                <c:pt idx="10">
                  <c:v>1.77</c:v>
                </c:pt>
                <c:pt idx="11">
                  <c:v>2.37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1.64</c:v>
                </c:pt>
                <c:pt idx="1">
                  <c:v>1.42</c:v>
                </c:pt>
                <c:pt idx="2">
                  <c:v>1.59</c:v>
                </c:pt>
                <c:pt idx="3">
                  <c:v>1.42</c:v>
                </c:pt>
                <c:pt idx="4">
                  <c:v>4.01</c:v>
                </c:pt>
                <c:pt idx="5">
                  <c:v>2.11</c:v>
                </c:pt>
                <c:pt idx="6">
                  <c:v>1.85</c:v>
                </c:pt>
                <c:pt idx="7">
                  <c:v>1.94</c:v>
                </c:pt>
                <c:pt idx="8">
                  <c:v>1.94</c:v>
                </c:pt>
                <c:pt idx="9">
                  <c:v>2.0299999999999998</c:v>
                </c:pt>
                <c:pt idx="10">
                  <c:v>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19808"/>
        <c:axId val="917665984"/>
      </c:lineChart>
      <c:catAx>
        <c:axId val="9201198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7665984"/>
        <c:crosses val="autoZero"/>
        <c:auto val="1"/>
        <c:lblAlgn val="ctr"/>
        <c:lblOffset val="100"/>
        <c:noMultiLvlLbl val="0"/>
      </c:catAx>
      <c:valAx>
        <c:axId val="917665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119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</c:v>
                </c:pt>
                <c:pt idx="1">
                  <c:v>0.04</c:v>
                </c:pt>
                <c:pt idx="2">
                  <c:v>0.09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0.04</c:v>
                </c:pt>
                <c:pt idx="10">
                  <c:v>0.04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0.04</c:v>
                </c:pt>
                <c:pt idx="10">
                  <c:v>0.04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0.09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20832"/>
        <c:axId val="928850496"/>
      </c:lineChart>
      <c:catAx>
        <c:axId val="9201208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8850496"/>
        <c:crosses val="autoZero"/>
        <c:auto val="1"/>
        <c:lblAlgn val="ctr"/>
        <c:lblOffset val="100"/>
        <c:noMultiLvlLbl val="0"/>
      </c:catAx>
      <c:valAx>
        <c:axId val="928850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120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22.49</c:v>
                </c:pt>
                <c:pt idx="1">
                  <c:v>22.84</c:v>
                </c:pt>
                <c:pt idx="2">
                  <c:v>31.67</c:v>
                </c:pt>
                <c:pt idx="3">
                  <c:v>33.26</c:v>
                </c:pt>
                <c:pt idx="4">
                  <c:v>35.159999999999997</c:v>
                </c:pt>
                <c:pt idx="5">
                  <c:v>34.04</c:v>
                </c:pt>
                <c:pt idx="6">
                  <c:v>22.88</c:v>
                </c:pt>
                <c:pt idx="7">
                  <c:v>22.36</c:v>
                </c:pt>
                <c:pt idx="8">
                  <c:v>18.010000000000002</c:v>
                </c:pt>
                <c:pt idx="9">
                  <c:v>25.38</c:v>
                </c:pt>
                <c:pt idx="10">
                  <c:v>20.25</c:v>
                </c:pt>
                <c:pt idx="11">
                  <c:v>23.18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17.62</c:v>
                </c:pt>
                <c:pt idx="1">
                  <c:v>14.05</c:v>
                </c:pt>
                <c:pt idx="2">
                  <c:v>13.74</c:v>
                </c:pt>
                <c:pt idx="3">
                  <c:v>8.1</c:v>
                </c:pt>
                <c:pt idx="4">
                  <c:v>7.15</c:v>
                </c:pt>
                <c:pt idx="5">
                  <c:v>9.7799999999999994</c:v>
                </c:pt>
                <c:pt idx="6">
                  <c:v>12.06</c:v>
                </c:pt>
                <c:pt idx="7">
                  <c:v>10.99</c:v>
                </c:pt>
                <c:pt idx="8">
                  <c:v>14.3</c:v>
                </c:pt>
                <c:pt idx="9">
                  <c:v>12.24</c:v>
                </c:pt>
                <c:pt idx="10">
                  <c:v>9.52</c:v>
                </c:pt>
                <c:pt idx="11">
                  <c:v>11.72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19.690000000000001</c:v>
                </c:pt>
                <c:pt idx="1">
                  <c:v>23.44</c:v>
                </c:pt>
                <c:pt idx="2">
                  <c:v>23.96</c:v>
                </c:pt>
                <c:pt idx="3">
                  <c:v>22.71</c:v>
                </c:pt>
                <c:pt idx="4">
                  <c:v>26.24</c:v>
                </c:pt>
                <c:pt idx="5">
                  <c:v>9.44</c:v>
                </c:pt>
                <c:pt idx="6">
                  <c:v>9.44</c:v>
                </c:pt>
                <c:pt idx="7">
                  <c:v>6.03</c:v>
                </c:pt>
                <c:pt idx="8">
                  <c:v>9.26</c:v>
                </c:pt>
                <c:pt idx="9">
                  <c:v>8.9600000000000009</c:v>
                </c:pt>
                <c:pt idx="10">
                  <c:v>7.37</c:v>
                </c:pt>
                <c:pt idx="11">
                  <c:v>6.2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6.59</c:v>
                </c:pt>
                <c:pt idx="1">
                  <c:v>7.28</c:v>
                </c:pt>
                <c:pt idx="2">
                  <c:v>6.51</c:v>
                </c:pt>
                <c:pt idx="3">
                  <c:v>7.11</c:v>
                </c:pt>
                <c:pt idx="4">
                  <c:v>6.29</c:v>
                </c:pt>
                <c:pt idx="5">
                  <c:v>7.63</c:v>
                </c:pt>
                <c:pt idx="6">
                  <c:v>6.85</c:v>
                </c:pt>
                <c:pt idx="7">
                  <c:v>7.58</c:v>
                </c:pt>
                <c:pt idx="8">
                  <c:v>5.82</c:v>
                </c:pt>
                <c:pt idx="9">
                  <c:v>5.82</c:v>
                </c:pt>
                <c:pt idx="10">
                  <c:v>5.56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90496"/>
        <c:axId val="928852800"/>
      </c:lineChart>
      <c:catAx>
        <c:axId val="9156904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8852800"/>
        <c:crosses val="autoZero"/>
        <c:auto val="1"/>
        <c:lblAlgn val="ctr"/>
        <c:lblOffset val="100"/>
        <c:noMultiLvlLbl val="0"/>
      </c:catAx>
      <c:valAx>
        <c:axId val="928852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690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2.6005E-2</c:v>
                </c:pt>
                <c:pt idx="1">
                  <c:v>3.0311999999999999E-2</c:v>
                </c:pt>
                <c:pt idx="2">
                  <c:v>6.5851999999999994E-2</c:v>
                </c:pt>
                <c:pt idx="3">
                  <c:v>8.7975999999999999E-2</c:v>
                </c:pt>
                <c:pt idx="4">
                  <c:v>0.27586899999999998</c:v>
                </c:pt>
                <c:pt idx="5">
                  <c:v>0.33984700000000001</c:v>
                </c:pt>
                <c:pt idx="6">
                  <c:v>0.17413900000000004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9.1822113402734107E-2</c:v>
                </c:pt>
                <c:pt idx="1">
                  <c:v>0.10713080774087605</c:v>
                </c:pt>
                <c:pt idx="2">
                  <c:v>0.11634165413056335</c:v>
                </c:pt>
                <c:pt idx="3">
                  <c:v>3.3683323570955104E-2</c:v>
                </c:pt>
                <c:pt idx="4">
                  <c:v>0.23364102308211795</c:v>
                </c:pt>
                <c:pt idx="5">
                  <c:v>0.41738107807275343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15689984"/>
        <c:axId val="928855680"/>
      </c:barChart>
      <c:catAx>
        <c:axId val="91568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8855680"/>
        <c:crosses val="autoZero"/>
        <c:auto val="1"/>
        <c:lblAlgn val="ctr"/>
        <c:lblOffset val="100"/>
        <c:noMultiLvlLbl val="0"/>
      </c:catAx>
      <c:valAx>
        <c:axId val="9288556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56899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0.83687552259925935</c:v>
                </c:pt>
                <c:pt idx="1">
                  <c:v>0.74531153807279171</c:v>
                </c:pt>
                <c:pt idx="2">
                  <c:v>0.41380213358326212</c:v>
                </c:pt>
                <c:pt idx="3">
                  <c:v>0.38143849944715508</c:v>
                </c:pt>
                <c:pt idx="4">
                  <c:v>0.23798059989034986</c:v>
                </c:pt>
                <c:pt idx="5">
                  <c:v>0.39261944360215995</c:v>
                </c:pt>
                <c:pt idx="6">
                  <c:v>0.65767259941254486</c:v>
                </c:pt>
                <c:pt idx="7">
                  <c:v>0.90825530715819325</c:v>
                </c:pt>
                <c:pt idx="8">
                  <c:v>0.37233263806574718</c:v>
                </c:pt>
                <c:pt idx="9">
                  <c:v>0.26636865108899732</c:v>
                </c:pt>
                <c:pt idx="10">
                  <c:v>0.87902803429169996</c:v>
                </c:pt>
                <c:pt idx="11">
                  <c:v>0.51283335324187651</c:v>
                </c:pt>
                <c:pt idx="12">
                  <c:v>0.46452757026950042</c:v>
                </c:pt>
                <c:pt idx="13">
                  <c:v>0.19507309498212824</c:v>
                </c:pt>
                <c:pt idx="14">
                  <c:v>9.0801334178680707E-2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15830272"/>
        <c:axId val="928857408"/>
      </c:barChart>
      <c:catAx>
        <c:axId val="91583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8857408"/>
        <c:crosses val="autoZero"/>
        <c:auto val="1"/>
        <c:lblAlgn val="ctr"/>
        <c:lblOffset val="100"/>
        <c:noMultiLvlLbl val="0"/>
      </c:catAx>
      <c:valAx>
        <c:axId val="9288574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583027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0.20765253953097731</c:v>
                </c:pt>
                <c:pt idx="1">
                  <c:v>2.9482567065682006E-2</c:v>
                </c:pt>
                <c:pt idx="2">
                  <c:v>0.4202962052257373</c:v>
                </c:pt>
                <c:pt idx="3">
                  <c:v>5.2165402580635643E-2</c:v>
                </c:pt>
                <c:pt idx="4">
                  <c:v>8.1228897253947888E-3</c:v>
                </c:pt>
                <c:pt idx="5">
                  <c:v>0.27086522831419668</c:v>
                </c:pt>
                <c:pt idx="6">
                  <c:v>1.141516755737626E-2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256000"/>
        <c:axId val="929137792"/>
      </c:barChart>
      <c:catAx>
        <c:axId val="92025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9137792"/>
        <c:crosses val="autoZero"/>
        <c:auto val="0"/>
        <c:lblAlgn val="ctr"/>
        <c:lblOffset val="100"/>
        <c:noMultiLvlLbl val="0"/>
      </c:catAx>
      <c:valAx>
        <c:axId val="9291377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025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1362948</c:v>
                </c:pt>
                <c:pt idx="1">
                  <c:v>1658210</c:v>
                </c:pt>
                <c:pt idx="2">
                  <c:v>1955577</c:v>
                </c:pt>
                <c:pt idx="3">
                  <c:v>2320898</c:v>
                </c:pt>
                <c:pt idx="4">
                  <c:v>2305091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678050</c:v>
                </c:pt>
                <c:pt idx="1">
                  <c:v>816479</c:v>
                </c:pt>
                <c:pt idx="2">
                  <c:v>962898</c:v>
                </c:pt>
                <c:pt idx="3">
                  <c:v>1142777</c:v>
                </c:pt>
                <c:pt idx="4">
                  <c:v>1129899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684898</c:v>
                </c:pt>
                <c:pt idx="1">
                  <c:v>841731</c:v>
                </c:pt>
                <c:pt idx="2">
                  <c:v>992679</c:v>
                </c:pt>
                <c:pt idx="3">
                  <c:v>1178121</c:v>
                </c:pt>
                <c:pt idx="4">
                  <c:v>1175192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89472"/>
        <c:axId val="929140096"/>
      </c:lineChart>
      <c:catAx>
        <c:axId val="9156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9140096"/>
        <c:crosses val="autoZero"/>
        <c:auto val="1"/>
        <c:lblAlgn val="ctr"/>
        <c:lblOffset val="100"/>
        <c:noMultiLvlLbl val="0"/>
      </c:catAx>
      <c:valAx>
        <c:axId val="929140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568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319946</c:v>
                </c:pt>
                <c:pt idx="1">
                  <c:v>324010</c:v>
                </c:pt>
                <c:pt idx="2">
                  <c:v>454791</c:v>
                </c:pt>
                <c:pt idx="3">
                  <c:v>39102</c:v>
                </c:pt>
                <c:pt idx="4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331710</c:v>
                </c:pt>
                <c:pt idx="1">
                  <c:v>367845</c:v>
                </c:pt>
                <c:pt idx="2">
                  <c:v>28209</c:v>
                </c:pt>
                <c:pt idx="3">
                  <c:v>37557</c:v>
                </c:pt>
                <c:pt idx="4">
                  <c:v>16969</c:v>
                </c:pt>
                <c:pt idx="5">
                  <c:v>23820</c:v>
                </c:pt>
                <c:pt idx="6">
                  <c:v>278196</c:v>
                </c:pt>
                <c:pt idx="7">
                  <c:v>11758</c:v>
                </c:pt>
                <c:pt idx="8">
                  <c:v>22817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7.7641095868848334E-2</c:v>
                </c:pt>
                <c:pt idx="1">
                  <c:v>0.61548397026403312</c:v>
                </c:pt>
                <c:pt idx="2">
                  <c:v>6.5747233787278175E-2</c:v>
                </c:pt>
                <c:pt idx="3">
                  <c:v>0.24112770007984041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349716</c:v>
                </c:pt>
                <c:pt idx="1">
                  <c:v>346067</c:v>
                </c:pt>
                <c:pt idx="2">
                  <c:v>29175</c:v>
                </c:pt>
                <c:pt idx="3">
                  <c:v>37212</c:v>
                </c:pt>
                <c:pt idx="4">
                  <c:v>17307</c:v>
                </c:pt>
                <c:pt idx="5">
                  <c:v>22342</c:v>
                </c:pt>
                <c:pt idx="6">
                  <c:v>281915</c:v>
                </c:pt>
                <c:pt idx="7">
                  <c:v>11401</c:v>
                </c:pt>
                <c:pt idx="8">
                  <c:v>23245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346702</c:v>
                </c:pt>
                <c:pt idx="1">
                  <c:v>237455</c:v>
                </c:pt>
                <c:pt idx="2">
                  <c:v>23234</c:v>
                </c:pt>
                <c:pt idx="3">
                  <c:v>25949</c:v>
                </c:pt>
                <c:pt idx="4">
                  <c:v>15540</c:v>
                </c:pt>
                <c:pt idx="5">
                  <c:v>30314</c:v>
                </c:pt>
                <c:pt idx="6">
                  <c:v>267916</c:v>
                </c:pt>
                <c:pt idx="7">
                  <c:v>14466</c:v>
                </c:pt>
                <c:pt idx="8">
                  <c:v>5057</c:v>
                </c:pt>
                <c:pt idx="9">
                  <c:v>14687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331480</c:v>
                </c:pt>
                <c:pt idx="1">
                  <c:v>162053</c:v>
                </c:pt>
                <c:pt idx="2">
                  <c:v>169427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5092</c:v>
                </c:pt>
                <c:pt idx="1">
                  <c:v>2145</c:v>
                </c:pt>
                <c:pt idx="2">
                  <c:v>2947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27392"/>
        <c:axId val="929662656"/>
      </c:barChart>
      <c:catAx>
        <c:axId val="9160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9662656"/>
        <c:crosses val="autoZero"/>
        <c:auto val="1"/>
        <c:lblAlgn val="ctr"/>
        <c:lblOffset val="100"/>
        <c:noMultiLvlLbl val="0"/>
      </c:catAx>
      <c:valAx>
        <c:axId val="929662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27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10280</c:v>
                </c:pt>
                <c:pt idx="1">
                  <c:v>6285</c:v>
                </c:pt>
                <c:pt idx="2">
                  <c:v>3995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24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28928"/>
        <c:axId val="929664384"/>
      </c:barChart>
      <c:catAx>
        <c:axId val="9160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9664384"/>
        <c:crosses val="autoZero"/>
        <c:auto val="1"/>
        <c:lblAlgn val="ctr"/>
        <c:lblOffset val="100"/>
        <c:noMultiLvlLbl val="0"/>
      </c:catAx>
      <c:valAx>
        <c:axId val="929664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28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308.85000000000002</c:v>
                </c:pt>
                <c:pt idx="1">
                  <c:v>322.14999999999998</c:v>
                </c:pt>
                <c:pt idx="2">
                  <c:v>326.11</c:v>
                </c:pt>
                <c:pt idx="3">
                  <c:v>340.8</c:v>
                </c:pt>
                <c:pt idx="4">
                  <c:v>378.21</c:v>
                </c:pt>
                <c:pt idx="5">
                  <c:v>308.41000000000003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28416"/>
        <c:axId val="929666112"/>
      </c:barChart>
      <c:catAx>
        <c:axId val="9160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9666112"/>
        <c:crosses val="autoZero"/>
        <c:auto val="1"/>
        <c:lblAlgn val="ctr"/>
        <c:lblOffset val="100"/>
        <c:noMultiLvlLbl val="0"/>
      </c:catAx>
      <c:valAx>
        <c:axId val="92966611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28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289.77</c:v>
                </c:pt>
                <c:pt idx="1">
                  <c:v>315.74</c:v>
                </c:pt>
                <c:pt idx="2">
                  <c:v>318.14999999999998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45824"/>
        <c:axId val="929667840"/>
      </c:barChart>
      <c:catAx>
        <c:axId val="9160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9667840"/>
        <c:crosses val="autoZero"/>
        <c:auto val="1"/>
        <c:lblAlgn val="ctr"/>
        <c:lblOffset val="100"/>
        <c:noMultiLvlLbl val="0"/>
      </c:catAx>
      <c:valAx>
        <c:axId val="92966784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45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0.14409998142014052</c:v>
                </c:pt>
                <c:pt idx="1">
                  <c:v>4.8699954235242093E-2</c:v>
                </c:pt>
                <c:pt idx="2">
                  <c:v>9.1599936638815618E-2</c:v>
                </c:pt>
                <c:pt idx="3">
                  <c:v>4.7799937411512977E-2</c:v>
                </c:pt>
                <c:pt idx="4">
                  <c:v>2.1800075794587533E-2</c:v>
                </c:pt>
                <c:pt idx="5">
                  <c:v>0.11410000600596593</c:v>
                </c:pt>
                <c:pt idx="6">
                  <c:v>9.470003361233563E-2</c:v>
                </c:pt>
                <c:pt idx="7">
                  <c:v>4.8400007165011985E-2</c:v>
                </c:pt>
                <c:pt idx="8">
                  <c:v>8.3499960838292364E-2</c:v>
                </c:pt>
                <c:pt idx="9">
                  <c:v>5.0900034385032995E-2</c:v>
                </c:pt>
                <c:pt idx="10">
                  <c:v>1.6199951601046515E-2</c:v>
                </c:pt>
                <c:pt idx="11">
                  <c:v>0.23819994527897712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27296"/>
        <c:axId val="913770176"/>
      </c:barChart>
      <c:catAx>
        <c:axId val="85592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377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377017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5927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1874111</c:v>
                </c:pt>
                <c:pt idx="1">
                  <c:v>1871990</c:v>
                </c:pt>
                <c:pt idx="2">
                  <c:v>1878886</c:v>
                </c:pt>
                <c:pt idx="3">
                  <c:v>1882719</c:v>
                </c:pt>
                <c:pt idx="4">
                  <c:v>1868892</c:v>
                </c:pt>
                <c:pt idx="5">
                  <c:v>1849727</c:v>
                </c:pt>
                <c:pt idx="6">
                  <c:v>1793156</c:v>
                </c:pt>
                <c:pt idx="7">
                  <c:v>1800010</c:v>
                </c:pt>
                <c:pt idx="8">
                  <c:v>1794262</c:v>
                </c:pt>
                <c:pt idx="9">
                  <c:v>1791546</c:v>
                </c:pt>
                <c:pt idx="10">
                  <c:v>1794316</c:v>
                </c:pt>
                <c:pt idx="11">
                  <c:v>1798200</c:v>
                </c:pt>
                <c:pt idx="12">
                  <c:v>1804582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595120</c:v>
                </c:pt>
                <c:pt idx="1">
                  <c:v>593378</c:v>
                </c:pt>
                <c:pt idx="2">
                  <c:v>599095</c:v>
                </c:pt>
                <c:pt idx="3">
                  <c:v>599426</c:v>
                </c:pt>
                <c:pt idx="4">
                  <c:v>588157</c:v>
                </c:pt>
                <c:pt idx="5">
                  <c:v>587148</c:v>
                </c:pt>
                <c:pt idx="6">
                  <c:v>589316</c:v>
                </c:pt>
                <c:pt idx="7">
                  <c:v>592206</c:v>
                </c:pt>
                <c:pt idx="8">
                  <c:v>587888</c:v>
                </c:pt>
                <c:pt idx="9">
                  <c:v>589487</c:v>
                </c:pt>
                <c:pt idx="10">
                  <c:v>589925</c:v>
                </c:pt>
                <c:pt idx="11">
                  <c:v>596752</c:v>
                </c:pt>
                <c:pt idx="12">
                  <c:v>603302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1172842</c:v>
                </c:pt>
                <c:pt idx="1">
                  <c:v>1167345</c:v>
                </c:pt>
                <c:pt idx="2">
                  <c:v>1178103</c:v>
                </c:pt>
                <c:pt idx="3">
                  <c:v>1179193</c:v>
                </c:pt>
                <c:pt idx="4">
                  <c:v>1176154</c:v>
                </c:pt>
                <c:pt idx="5">
                  <c:v>1165382</c:v>
                </c:pt>
                <c:pt idx="6">
                  <c:v>1114795</c:v>
                </c:pt>
                <c:pt idx="7">
                  <c:v>1117228</c:v>
                </c:pt>
                <c:pt idx="8">
                  <c:v>1109776</c:v>
                </c:pt>
                <c:pt idx="9">
                  <c:v>1104514</c:v>
                </c:pt>
                <c:pt idx="10">
                  <c:v>1105430</c:v>
                </c:pt>
                <c:pt idx="11">
                  <c:v>1106901</c:v>
                </c:pt>
                <c:pt idx="12">
                  <c:v>1107323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530315</c:v>
                </c:pt>
                <c:pt idx="1">
                  <c:v>534587</c:v>
                </c:pt>
                <c:pt idx="2">
                  <c:v>522958</c:v>
                </c:pt>
                <c:pt idx="3">
                  <c:v>528740</c:v>
                </c:pt>
                <c:pt idx="4">
                  <c:v>530947</c:v>
                </c:pt>
                <c:pt idx="5">
                  <c:v>537343</c:v>
                </c:pt>
                <c:pt idx="6">
                  <c:v>537183</c:v>
                </c:pt>
                <c:pt idx="7">
                  <c:v>544450</c:v>
                </c:pt>
                <c:pt idx="8">
                  <c:v>546596</c:v>
                </c:pt>
                <c:pt idx="9">
                  <c:v>547825</c:v>
                </c:pt>
                <c:pt idx="10">
                  <c:v>550504</c:v>
                </c:pt>
                <c:pt idx="11">
                  <c:v>553554</c:v>
                </c:pt>
                <c:pt idx="12">
                  <c:v>561884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159232"/>
        <c:axId val="913772480"/>
      </c:lineChart>
      <c:catAx>
        <c:axId val="856159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3772480"/>
        <c:crosses val="autoZero"/>
        <c:auto val="1"/>
        <c:lblAlgn val="ctr"/>
        <c:lblOffset val="100"/>
        <c:noMultiLvlLbl val="0"/>
      </c:catAx>
      <c:valAx>
        <c:axId val="91377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159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3567627</c:v>
                </c:pt>
                <c:pt idx="1">
                  <c:v>3563402</c:v>
                </c:pt>
                <c:pt idx="2">
                  <c:v>3591688</c:v>
                </c:pt>
                <c:pt idx="3">
                  <c:v>3647250</c:v>
                </c:pt>
                <c:pt idx="4">
                  <c:v>3654526</c:v>
                </c:pt>
                <c:pt idx="5">
                  <c:v>3683884</c:v>
                </c:pt>
                <c:pt idx="6">
                  <c:v>3719934</c:v>
                </c:pt>
                <c:pt idx="7">
                  <c:v>3776931</c:v>
                </c:pt>
                <c:pt idx="8">
                  <c:v>3780192</c:v>
                </c:pt>
                <c:pt idx="9">
                  <c:v>3805562</c:v>
                </c:pt>
                <c:pt idx="10">
                  <c:v>3741660</c:v>
                </c:pt>
                <c:pt idx="11">
                  <c:v>3777350</c:v>
                </c:pt>
                <c:pt idx="12">
                  <c:v>3806318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1304285</c:v>
                </c:pt>
                <c:pt idx="1">
                  <c:v>1301048</c:v>
                </c:pt>
                <c:pt idx="2">
                  <c:v>1343255</c:v>
                </c:pt>
                <c:pt idx="3">
                  <c:v>1383588</c:v>
                </c:pt>
                <c:pt idx="4">
                  <c:v>1385575</c:v>
                </c:pt>
                <c:pt idx="5">
                  <c:v>1411069</c:v>
                </c:pt>
                <c:pt idx="6">
                  <c:v>1453351</c:v>
                </c:pt>
                <c:pt idx="7">
                  <c:v>1479575</c:v>
                </c:pt>
                <c:pt idx="8">
                  <c:v>1487238</c:v>
                </c:pt>
                <c:pt idx="9">
                  <c:v>1511702</c:v>
                </c:pt>
                <c:pt idx="10">
                  <c:v>1458863</c:v>
                </c:pt>
                <c:pt idx="11">
                  <c:v>1485265</c:v>
                </c:pt>
                <c:pt idx="12">
                  <c:v>1492856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1315998</c:v>
                </c:pt>
                <c:pt idx="1">
                  <c:v>1308668</c:v>
                </c:pt>
                <c:pt idx="2">
                  <c:v>1319786</c:v>
                </c:pt>
                <c:pt idx="3">
                  <c:v>1320949</c:v>
                </c:pt>
                <c:pt idx="4">
                  <c:v>1318052</c:v>
                </c:pt>
                <c:pt idx="5">
                  <c:v>1309697</c:v>
                </c:pt>
                <c:pt idx="6">
                  <c:v>1300175</c:v>
                </c:pt>
                <c:pt idx="7">
                  <c:v>1310662</c:v>
                </c:pt>
                <c:pt idx="8">
                  <c:v>1299176</c:v>
                </c:pt>
                <c:pt idx="9">
                  <c:v>1295268</c:v>
                </c:pt>
                <c:pt idx="10">
                  <c:v>1297366</c:v>
                </c:pt>
                <c:pt idx="11">
                  <c:v>1302989</c:v>
                </c:pt>
                <c:pt idx="12">
                  <c:v>1308968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764726</c:v>
                </c:pt>
                <c:pt idx="1">
                  <c:v>773469</c:v>
                </c:pt>
                <c:pt idx="2">
                  <c:v>747412</c:v>
                </c:pt>
                <c:pt idx="3">
                  <c:v>760107</c:v>
                </c:pt>
                <c:pt idx="4">
                  <c:v>768794</c:v>
                </c:pt>
                <c:pt idx="5">
                  <c:v>788031</c:v>
                </c:pt>
                <c:pt idx="6">
                  <c:v>792465</c:v>
                </c:pt>
                <c:pt idx="7">
                  <c:v>811709</c:v>
                </c:pt>
                <c:pt idx="8">
                  <c:v>816824</c:v>
                </c:pt>
                <c:pt idx="9">
                  <c:v>817984</c:v>
                </c:pt>
                <c:pt idx="10">
                  <c:v>809891</c:v>
                </c:pt>
                <c:pt idx="11">
                  <c:v>817281</c:v>
                </c:pt>
                <c:pt idx="12">
                  <c:v>833392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22944"/>
        <c:axId val="913774784"/>
      </c:lineChart>
      <c:catAx>
        <c:axId val="856722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3774784"/>
        <c:crosses val="autoZero"/>
        <c:auto val="1"/>
        <c:lblAlgn val="ctr"/>
        <c:lblOffset val="100"/>
        <c:noMultiLvlLbl val="0"/>
      </c:catAx>
      <c:valAx>
        <c:axId val="913774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722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69768502719</c:v>
                </c:pt>
                <c:pt idx="1">
                  <c:v>72158137098</c:v>
                </c:pt>
                <c:pt idx="2">
                  <c:v>71655171518</c:v>
                </c:pt>
                <c:pt idx="3">
                  <c:v>72955317082</c:v>
                </c:pt>
                <c:pt idx="4">
                  <c:v>72891416128</c:v>
                </c:pt>
                <c:pt idx="5">
                  <c:v>73399303016</c:v>
                </c:pt>
                <c:pt idx="6">
                  <c:v>72693138623</c:v>
                </c:pt>
                <c:pt idx="7">
                  <c:v>73523099070</c:v>
                </c:pt>
                <c:pt idx="8">
                  <c:v>73377299417</c:v>
                </c:pt>
                <c:pt idx="9">
                  <c:v>73716107854</c:v>
                </c:pt>
                <c:pt idx="10">
                  <c:v>73503765008</c:v>
                </c:pt>
                <c:pt idx="11">
                  <c:v>74049142529</c:v>
                </c:pt>
                <c:pt idx="12">
                  <c:v>75168685537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17253657233</c:v>
                </c:pt>
                <c:pt idx="1">
                  <c:v>17205399628</c:v>
                </c:pt>
                <c:pt idx="2">
                  <c:v>17581717636</c:v>
                </c:pt>
                <c:pt idx="3">
                  <c:v>17588562362</c:v>
                </c:pt>
                <c:pt idx="4">
                  <c:v>17456139061</c:v>
                </c:pt>
                <c:pt idx="5">
                  <c:v>17813800443</c:v>
                </c:pt>
                <c:pt idx="6">
                  <c:v>17744409329</c:v>
                </c:pt>
                <c:pt idx="7">
                  <c:v>18163706850</c:v>
                </c:pt>
                <c:pt idx="8">
                  <c:v>18141101189</c:v>
                </c:pt>
                <c:pt idx="9">
                  <c:v>18161878039</c:v>
                </c:pt>
                <c:pt idx="10">
                  <c:v>17913290626</c:v>
                </c:pt>
                <c:pt idx="11">
                  <c:v>17868552338</c:v>
                </c:pt>
                <c:pt idx="12">
                  <c:v>18532590793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2673456578</c:v>
                </c:pt>
                <c:pt idx="1">
                  <c:v>2711972133</c:v>
                </c:pt>
                <c:pt idx="2">
                  <c:v>2531917314</c:v>
                </c:pt>
                <c:pt idx="3">
                  <c:v>2701030440</c:v>
                </c:pt>
                <c:pt idx="4">
                  <c:v>2659938132</c:v>
                </c:pt>
                <c:pt idx="5">
                  <c:v>2591450999</c:v>
                </c:pt>
                <c:pt idx="6">
                  <c:v>2522865547</c:v>
                </c:pt>
                <c:pt idx="7">
                  <c:v>2532081543</c:v>
                </c:pt>
                <c:pt idx="8">
                  <c:v>2406985389</c:v>
                </c:pt>
                <c:pt idx="9">
                  <c:v>2401099445</c:v>
                </c:pt>
                <c:pt idx="10">
                  <c:v>2422910599</c:v>
                </c:pt>
                <c:pt idx="11">
                  <c:v>2985444788</c:v>
                </c:pt>
                <c:pt idx="12">
                  <c:v>3341676928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4883116879</c:v>
                </c:pt>
                <c:pt idx="1">
                  <c:v>5326125843</c:v>
                </c:pt>
                <c:pt idx="2">
                  <c:v>4944025649</c:v>
                </c:pt>
                <c:pt idx="3">
                  <c:v>4766803733</c:v>
                </c:pt>
                <c:pt idx="4">
                  <c:v>4795659154</c:v>
                </c:pt>
                <c:pt idx="5">
                  <c:v>4947398562</c:v>
                </c:pt>
                <c:pt idx="6">
                  <c:v>4774647512</c:v>
                </c:pt>
                <c:pt idx="7">
                  <c:v>5076001974</c:v>
                </c:pt>
                <c:pt idx="8">
                  <c:v>5121781034</c:v>
                </c:pt>
                <c:pt idx="9">
                  <c:v>4936687888</c:v>
                </c:pt>
                <c:pt idx="10">
                  <c:v>4970427819</c:v>
                </c:pt>
                <c:pt idx="11">
                  <c:v>4999998274</c:v>
                </c:pt>
                <c:pt idx="12">
                  <c:v>5101922253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27904"/>
        <c:axId val="914137664"/>
      </c:lineChart>
      <c:catAx>
        <c:axId val="916027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137664"/>
        <c:crosses val="autoZero"/>
        <c:auto val="1"/>
        <c:lblAlgn val="ctr"/>
        <c:lblOffset val="100"/>
        <c:noMultiLvlLbl val="0"/>
      </c:catAx>
      <c:valAx>
        <c:axId val="914137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27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19556</c:v>
                </c:pt>
                <c:pt idx="1">
                  <c:v>20250</c:v>
                </c:pt>
                <c:pt idx="2">
                  <c:v>19950</c:v>
                </c:pt>
                <c:pt idx="3">
                  <c:v>20003</c:v>
                </c:pt>
                <c:pt idx="4">
                  <c:v>19946</c:v>
                </c:pt>
                <c:pt idx="5">
                  <c:v>19924</c:v>
                </c:pt>
                <c:pt idx="6">
                  <c:v>19542</c:v>
                </c:pt>
                <c:pt idx="7">
                  <c:v>19466</c:v>
                </c:pt>
                <c:pt idx="8">
                  <c:v>19411</c:v>
                </c:pt>
                <c:pt idx="9">
                  <c:v>19371</c:v>
                </c:pt>
                <c:pt idx="10">
                  <c:v>19645</c:v>
                </c:pt>
                <c:pt idx="11">
                  <c:v>19603</c:v>
                </c:pt>
                <c:pt idx="12">
                  <c:v>19748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13228</c:v>
                </c:pt>
                <c:pt idx="1">
                  <c:v>13224</c:v>
                </c:pt>
                <c:pt idx="2">
                  <c:v>13089</c:v>
                </c:pt>
                <c:pt idx="3">
                  <c:v>12712</c:v>
                </c:pt>
                <c:pt idx="4">
                  <c:v>12598</c:v>
                </c:pt>
                <c:pt idx="5">
                  <c:v>12624</c:v>
                </c:pt>
                <c:pt idx="6">
                  <c:v>12209</c:v>
                </c:pt>
                <c:pt idx="7">
                  <c:v>12276</c:v>
                </c:pt>
                <c:pt idx="8">
                  <c:v>12198</c:v>
                </c:pt>
                <c:pt idx="9">
                  <c:v>12014</c:v>
                </c:pt>
                <c:pt idx="10">
                  <c:v>12279</c:v>
                </c:pt>
                <c:pt idx="11">
                  <c:v>12031</c:v>
                </c:pt>
                <c:pt idx="12">
                  <c:v>12414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2032</c:v>
                </c:pt>
                <c:pt idx="1">
                  <c:v>2072</c:v>
                </c:pt>
                <c:pt idx="2">
                  <c:v>1918</c:v>
                </c:pt>
                <c:pt idx="3">
                  <c:v>2045</c:v>
                </c:pt>
                <c:pt idx="4">
                  <c:v>2018</c:v>
                </c:pt>
                <c:pt idx="5">
                  <c:v>1979</c:v>
                </c:pt>
                <c:pt idx="6">
                  <c:v>1940</c:v>
                </c:pt>
                <c:pt idx="7">
                  <c:v>1932</c:v>
                </c:pt>
                <c:pt idx="8">
                  <c:v>1853</c:v>
                </c:pt>
                <c:pt idx="9">
                  <c:v>1854</c:v>
                </c:pt>
                <c:pt idx="10">
                  <c:v>1868</c:v>
                </c:pt>
                <c:pt idx="11">
                  <c:v>2291</c:v>
                </c:pt>
                <c:pt idx="12">
                  <c:v>2553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6385</c:v>
                </c:pt>
                <c:pt idx="1">
                  <c:v>6886</c:v>
                </c:pt>
                <c:pt idx="2">
                  <c:v>6615</c:v>
                </c:pt>
                <c:pt idx="3">
                  <c:v>6271</c:v>
                </c:pt>
                <c:pt idx="4">
                  <c:v>6238</c:v>
                </c:pt>
                <c:pt idx="5">
                  <c:v>6278</c:v>
                </c:pt>
                <c:pt idx="6">
                  <c:v>6025</c:v>
                </c:pt>
                <c:pt idx="7">
                  <c:v>6253</c:v>
                </c:pt>
                <c:pt idx="8">
                  <c:v>6270</c:v>
                </c:pt>
                <c:pt idx="9">
                  <c:v>6035</c:v>
                </c:pt>
                <c:pt idx="10">
                  <c:v>6137</c:v>
                </c:pt>
                <c:pt idx="11">
                  <c:v>6118</c:v>
                </c:pt>
                <c:pt idx="12">
                  <c:v>6122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21312"/>
        <c:axId val="914139968"/>
      </c:lineChart>
      <c:catAx>
        <c:axId val="919821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139968"/>
        <c:crosses val="autoZero"/>
        <c:auto val="1"/>
        <c:lblAlgn val="ctr"/>
        <c:lblOffset val="100"/>
        <c:noMultiLvlLbl val="0"/>
      </c:catAx>
      <c:valAx>
        <c:axId val="914139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9821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9.1000000000000004E-3</c:v>
                </c:pt>
                <c:pt idx="1">
                  <c:v>1.4200000000000001E-2</c:v>
                </c:pt>
                <c:pt idx="2">
                  <c:v>1.4200000000000001E-2</c:v>
                </c:pt>
                <c:pt idx="3">
                  <c:v>1.4200000000000001E-2</c:v>
                </c:pt>
                <c:pt idx="4">
                  <c:v>1.4E-2</c:v>
                </c:pt>
                <c:pt idx="5">
                  <c:v>1.3599999999999999E-2</c:v>
                </c:pt>
                <c:pt idx="6">
                  <c:v>1.38E-2</c:v>
                </c:pt>
                <c:pt idx="7">
                  <c:v>1.47E-2</c:v>
                </c:pt>
                <c:pt idx="8">
                  <c:v>1.47E-2</c:v>
                </c:pt>
                <c:pt idx="9">
                  <c:v>1.3599999999999999E-2</c:v>
                </c:pt>
                <c:pt idx="10">
                  <c:v>1.49E-2</c:v>
                </c:pt>
                <c:pt idx="11">
                  <c:v>1.5299999999999999E-2</c:v>
                </c:pt>
                <c:pt idx="12">
                  <c:v>1.3899999999999999E-2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6.1999999999999998E-3</c:v>
                </c:pt>
                <c:pt idx="1">
                  <c:v>6.3E-3</c:v>
                </c:pt>
                <c:pt idx="2">
                  <c:v>6.1999999999999998E-3</c:v>
                </c:pt>
                <c:pt idx="3">
                  <c:v>6.4999999999999997E-3</c:v>
                </c:pt>
                <c:pt idx="4">
                  <c:v>6.3E-3</c:v>
                </c:pt>
                <c:pt idx="5">
                  <c:v>6.1000000000000004E-3</c:v>
                </c:pt>
                <c:pt idx="6">
                  <c:v>6.1999999999999998E-3</c:v>
                </c:pt>
                <c:pt idx="7">
                  <c:v>6.4000000000000003E-3</c:v>
                </c:pt>
                <c:pt idx="8">
                  <c:v>6.3E-3</c:v>
                </c:pt>
                <c:pt idx="9">
                  <c:v>6.4000000000000003E-3</c:v>
                </c:pt>
                <c:pt idx="10">
                  <c:v>6.4000000000000003E-3</c:v>
                </c:pt>
                <c:pt idx="11">
                  <c:v>6.6E-3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8.6E-3</c:v>
                </c:pt>
                <c:pt idx="2">
                  <c:v>8.6999999999999994E-3</c:v>
                </c:pt>
                <c:pt idx="3">
                  <c:v>8.3999999999999995E-3</c:v>
                </c:pt>
                <c:pt idx="4">
                  <c:v>8.3999999999999995E-3</c:v>
                </c:pt>
                <c:pt idx="5">
                  <c:v>8.2000000000000007E-3</c:v>
                </c:pt>
                <c:pt idx="6">
                  <c:v>8.2000000000000007E-3</c:v>
                </c:pt>
                <c:pt idx="7">
                  <c:v>8.9999999999999993E-3</c:v>
                </c:pt>
                <c:pt idx="8">
                  <c:v>8.8999999999999999E-3</c:v>
                </c:pt>
                <c:pt idx="9">
                  <c:v>7.4000000000000003E-3</c:v>
                </c:pt>
                <c:pt idx="10">
                  <c:v>9.1999999999999998E-3</c:v>
                </c:pt>
                <c:pt idx="11">
                  <c:v>9.7999999999999997E-3</c:v>
                </c:pt>
                <c:pt idx="12">
                  <c:v>8.2000000000000007E-3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1.9E-3</c:v>
                </c:pt>
                <c:pt idx="1">
                  <c:v>2E-3</c:v>
                </c:pt>
                <c:pt idx="2">
                  <c:v>1.8E-3</c:v>
                </c:pt>
                <c:pt idx="3">
                  <c:v>1.6999999999999999E-3</c:v>
                </c:pt>
                <c:pt idx="4">
                  <c:v>1.9E-3</c:v>
                </c:pt>
                <c:pt idx="5">
                  <c:v>2.2000000000000001E-3</c:v>
                </c:pt>
                <c:pt idx="6">
                  <c:v>2.2000000000000001E-3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2.5999999999999999E-3</c:v>
                </c:pt>
                <c:pt idx="10">
                  <c:v>2.7000000000000001E-3</c:v>
                </c:pt>
                <c:pt idx="11">
                  <c:v>2.7000000000000001E-3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19872"/>
        <c:axId val="914142272"/>
      </c:lineChart>
      <c:catAx>
        <c:axId val="856719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142272"/>
        <c:crosses val="autoZero"/>
        <c:auto val="1"/>
        <c:lblAlgn val="ctr"/>
        <c:lblOffset val="100"/>
        <c:noMultiLvlLbl val="0"/>
      </c:catAx>
      <c:valAx>
        <c:axId val="914142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719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an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31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31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344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106</v>
      </c>
      <c r="F16" s="115" t="s">
        <v>241</v>
      </c>
      <c r="G16" s="118">
        <v>105242</v>
      </c>
      <c r="H16" s="121">
        <f t="shared" ref="H16:H22" si="0">IF(SUM($B$70:$B$75)&gt;0,G16/SUM($B$70:$B$75,0))</f>
        <v>5.9675442978544123E-2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161935</v>
      </c>
      <c r="H17" s="114">
        <f t="shared" si="0"/>
        <v>9.1822113402734107E-2</v>
      </c>
    </row>
    <row r="18" spans="1:8" ht="15.75" x14ac:dyDescent="0.25">
      <c r="A18" s="68"/>
      <c r="B18" s="69">
        <f>C18+D18</f>
        <v>2434</v>
      </c>
      <c r="C18" s="69">
        <v>133</v>
      </c>
      <c r="D18" s="69">
        <v>2301</v>
      </c>
      <c r="F18" s="26" t="s">
        <v>244</v>
      </c>
      <c r="G18" s="119">
        <v>188933</v>
      </c>
      <c r="H18" s="114">
        <f t="shared" si="0"/>
        <v>0.10713080774087605</v>
      </c>
    </row>
    <row r="19" spans="1:8" x14ac:dyDescent="0.2">
      <c r="A19" s="70"/>
      <c r="F19" s="26" t="s">
        <v>245</v>
      </c>
      <c r="G19" s="119">
        <v>205177</v>
      </c>
      <c r="H19" s="114">
        <f t="shared" si="0"/>
        <v>0.11634165413056335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59403</v>
      </c>
      <c r="H20" s="114">
        <f t="shared" si="0"/>
        <v>3.3683323570955104E-2</v>
      </c>
    </row>
    <row r="21" spans="1:8" ht="15.75" x14ac:dyDescent="0.25">
      <c r="A21" s="14" t="s">
        <v>485</v>
      </c>
      <c r="B21" s="10"/>
      <c r="C21" s="10"/>
      <c r="D21" s="11">
        <v>2305091</v>
      </c>
      <c r="F21" s="26" t="s">
        <v>247</v>
      </c>
      <c r="G21" s="119">
        <v>412043</v>
      </c>
      <c r="H21" s="114">
        <f t="shared" si="0"/>
        <v>0.23364102308211795</v>
      </c>
    </row>
    <row r="22" spans="1:8" ht="15.75" x14ac:dyDescent="0.25">
      <c r="A22" s="14" t="s">
        <v>486</v>
      </c>
      <c r="B22" s="10"/>
      <c r="C22" s="10"/>
      <c r="D22" s="12">
        <v>-3.411E-3</v>
      </c>
      <c r="F22" s="26" t="s">
        <v>248</v>
      </c>
      <c r="G22" s="119">
        <v>736082</v>
      </c>
      <c r="H22" s="114">
        <f t="shared" si="0"/>
        <v>0.41738107807275343</v>
      </c>
    </row>
    <row r="23" spans="1:8" ht="15.75" x14ac:dyDescent="0.25">
      <c r="A23" s="9" t="s">
        <v>4</v>
      </c>
      <c r="B23" s="10"/>
      <c r="C23" s="10"/>
      <c r="D23" s="11">
        <v>652986</v>
      </c>
      <c r="F23" s="27" t="s">
        <v>249</v>
      </c>
      <c r="G23" s="117"/>
      <c r="H23" s="125">
        <v>9.59</v>
      </c>
    </row>
    <row r="24" spans="1:8" ht="15.75" x14ac:dyDescent="0.25">
      <c r="A24" s="14" t="s">
        <v>5</v>
      </c>
      <c r="B24" s="10"/>
      <c r="C24" s="10"/>
      <c r="D24" s="11">
        <v>652725</v>
      </c>
      <c r="F24" s="27" t="s">
        <v>250</v>
      </c>
      <c r="G24" s="117"/>
      <c r="H24" s="125">
        <v>9.48</v>
      </c>
    </row>
    <row r="25" spans="1:8" ht="15.75" x14ac:dyDescent="0.25">
      <c r="A25" s="9" t="s">
        <v>6</v>
      </c>
      <c r="B25" s="10"/>
      <c r="C25" s="10"/>
      <c r="D25" s="11">
        <v>1156924</v>
      </c>
      <c r="F25" s="27" t="s">
        <v>251</v>
      </c>
      <c r="G25" s="117"/>
      <c r="H25" s="125">
        <v>9.7200000000000006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11353.96</v>
      </c>
      <c r="F28" s="26" t="s">
        <v>252</v>
      </c>
      <c r="G28" s="119">
        <v>1681011</v>
      </c>
      <c r="H28" s="114">
        <f t="shared" ref="H28:H34" si="1">IF($B$58&gt;0,G28/$B$58,0)</f>
        <v>0.7292601463456323</v>
      </c>
    </row>
    <row r="29" spans="1:8" ht="15.75" x14ac:dyDescent="0.25">
      <c r="A29" s="9" t="s">
        <v>10</v>
      </c>
      <c r="B29" s="16"/>
      <c r="C29" s="127">
        <v>8313.73</v>
      </c>
      <c r="F29" s="115" t="s">
        <v>254</v>
      </c>
      <c r="G29" s="118">
        <v>624080</v>
      </c>
      <c r="H29" s="121">
        <f t="shared" si="1"/>
        <v>0.27073985365436765</v>
      </c>
    </row>
    <row r="30" spans="1:8" ht="15.75" x14ac:dyDescent="0.25">
      <c r="A30" s="9" t="s">
        <v>69</v>
      </c>
      <c r="B30" s="16"/>
      <c r="C30" s="127">
        <v>2503.96</v>
      </c>
      <c r="F30" s="26" t="s">
        <v>255</v>
      </c>
      <c r="G30" s="119">
        <v>189517</v>
      </c>
      <c r="H30" s="114">
        <f t="shared" si="1"/>
        <v>8.2216710750248043E-2</v>
      </c>
    </row>
    <row r="31" spans="1:8" ht="15.75" x14ac:dyDescent="0.25">
      <c r="A31" s="9" t="s">
        <v>70</v>
      </c>
      <c r="B31" s="16"/>
      <c r="C31" s="127">
        <v>3244.63</v>
      </c>
      <c r="F31" s="26" t="s">
        <v>256</v>
      </c>
      <c r="G31" s="119">
        <v>215489</v>
      </c>
      <c r="H31" s="114">
        <f t="shared" si="1"/>
        <v>9.3483944885473069E-2</v>
      </c>
    </row>
    <row r="32" spans="1:8" ht="15.75" x14ac:dyDescent="0.25">
      <c r="A32" s="9" t="s">
        <v>11</v>
      </c>
      <c r="B32" s="16"/>
      <c r="C32" s="127">
        <v>3798.64</v>
      </c>
      <c r="F32" s="26" t="s">
        <v>257</v>
      </c>
      <c r="G32" s="119">
        <v>36641</v>
      </c>
      <c r="H32" s="114">
        <f t="shared" si="1"/>
        <v>1.5895684812443415E-2</v>
      </c>
    </row>
    <row r="33" spans="1:8" ht="15.75" x14ac:dyDescent="0.25">
      <c r="A33" s="9" t="s">
        <v>72</v>
      </c>
      <c r="B33" s="16"/>
      <c r="C33" s="127">
        <v>7677.45</v>
      </c>
      <c r="F33" s="26" t="s">
        <v>258</v>
      </c>
      <c r="G33" s="119">
        <v>74132</v>
      </c>
      <c r="H33" s="114">
        <f t="shared" si="1"/>
        <v>3.2160118624384025E-2</v>
      </c>
    </row>
    <row r="34" spans="1:8" ht="15.75" x14ac:dyDescent="0.25">
      <c r="A34" s="9" t="s">
        <v>239</v>
      </c>
      <c r="B34" s="16"/>
      <c r="C34" s="127">
        <v>5774.18</v>
      </c>
      <c r="F34" s="26" t="s">
        <v>259</v>
      </c>
      <c r="G34" s="119">
        <v>108301</v>
      </c>
      <c r="H34" s="114">
        <f t="shared" si="1"/>
        <v>4.6983394581819111E-2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2.6005E-2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3.0311999999999999E-2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6.5851999999999994E-2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8.7975999999999999E-2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0.27586899999999998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0.33984700000000001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0.17413900000000004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16.840120716898902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1362948</v>
      </c>
      <c r="C54" s="22">
        <f>+B54-D54</f>
        <v>678050</v>
      </c>
      <c r="D54" s="22">
        <f>ROUND(B54/(E54+1),0)</f>
        <v>684898</v>
      </c>
      <c r="E54" s="122">
        <v>0.99</v>
      </c>
      <c r="F54" s="20"/>
      <c r="I54" s="1"/>
    </row>
    <row r="55" spans="1:9" x14ac:dyDescent="0.2">
      <c r="A55" s="18">
        <v>2000</v>
      </c>
      <c r="B55" s="19">
        <v>1658210</v>
      </c>
      <c r="C55" s="19">
        <f>+B55-D55</f>
        <v>816479</v>
      </c>
      <c r="D55" s="19">
        <f>ROUND(B55/(E55+1),0)</f>
        <v>841731</v>
      </c>
      <c r="E55" s="123">
        <v>0.97</v>
      </c>
      <c r="F55" s="24">
        <v>1.9802E-2</v>
      </c>
      <c r="I55" s="1"/>
    </row>
    <row r="56" spans="1:9" x14ac:dyDescent="0.2">
      <c r="A56" s="21">
        <v>2010</v>
      </c>
      <c r="B56" s="22">
        <v>1955577</v>
      </c>
      <c r="C56" s="22">
        <f>+B56-D56</f>
        <v>962898</v>
      </c>
      <c r="D56" s="22">
        <f>ROUND(B56/(E56+1),0)</f>
        <v>992679</v>
      </c>
      <c r="E56" s="122">
        <v>0.97</v>
      </c>
      <c r="F56" s="23">
        <v>1.6631E-2</v>
      </c>
      <c r="I56" s="1"/>
    </row>
    <row r="57" spans="1:9" x14ac:dyDescent="0.2">
      <c r="A57" s="18">
        <v>2020</v>
      </c>
      <c r="B57" s="19">
        <v>2320898</v>
      </c>
      <c r="C57" s="19">
        <f>+B57-D57</f>
        <v>1142777</v>
      </c>
      <c r="D57" s="19">
        <f>ROUND(B57/(E57+1),0)</f>
        <v>1178121</v>
      </c>
      <c r="E57" s="123">
        <v>0.97</v>
      </c>
      <c r="F57" s="24">
        <v>1.7274000000000001E-2</v>
      </c>
      <c r="I57" s="1"/>
    </row>
    <row r="58" spans="1:9" ht="15.75" x14ac:dyDescent="0.25">
      <c r="A58" s="90">
        <v>2022</v>
      </c>
      <c r="B58" s="91">
        <f>C58+D58</f>
        <v>2305091</v>
      </c>
      <c r="C58" s="91">
        <v>1129899</v>
      </c>
      <c r="D58" s="91">
        <v>1175192</v>
      </c>
      <c r="E58" s="124">
        <v>0.96145906371044054</v>
      </c>
      <c r="F58" s="92">
        <v>-3.411E-3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8.81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47.72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14.69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58.19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209553</v>
      </c>
      <c r="C68" s="34">
        <v>105232</v>
      </c>
      <c r="D68" s="35">
        <v>104321</v>
      </c>
      <c r="I68" s="1"/>
    </row>
    <row r="69" spans="1:9" ht="15.75" x14ac:dyDescent="0.25">
      <c r="A69" s="18" t="s">
        <v>23</v>
      </c>
      <c r="B69" s="11">
        <f t="shared" si="2"/>
        <v>331965</v>
      </c>
      <c r="C69" s="34">
        <v>175913</v>
      </c>
      <c r="D69" s="35">
        <v>156052</v>
      </c>
      <c r="I69" s="1"/>
    </row>
    <row r="70" spans="1:9" ht="15.75" x14ac:dyDescent="0.25">
      <c r="A70" s="18" t="s">
        <v>24</v>
      </c>
      <c r="B70" s="11">
        <f t="shared" si="2"/>
        <v>112956</v>
      </c>
      <c r="C70" s="34">
        <v>58142</v>
      </c>
      <c r="D70" s="35">
        <v>54814</v>
      </c>
      <c r="I70" s="1"/>
    </row>
    <row r="71" spans="1:9" ht="15.75" x14ac:dyDescent="0.25">
      <c r="A71" s="18" t="s">
        <v>25</v>
      </c>
      <c r="B71" s="11">
        <f t="shared" si="2"/>
        <v>274994</v>
      </c>
      <c r="C71" s="34">
        <v>138044</v>
      </c>
      <c r="D71" s="35">
        <v>136950</v>
      </c>
      <c r="I71" s="1"/>
    </row>
    <row r="72" spans="1:9" ht="15.75" x14ac:dyDescent="0.25">
      <c r="A72" s="36" t="s">
        <v>81</v>
      </c>
      <c r="B72" s="11">
        <f t="shared" si="2"/>
        <v>419239</v>
      </c>
      <c r="C72" s="34">
        <v>203452</v>
      </c>
      <c r="D72" s="35">
        <v>215787</v>
      </c>
      <c r="I72" s="1"/>
    </row>
    <row r="73" spans="1:9" ht="15.75" x14ac:dyDescent="0.25">
      <c r="A73" s="36" t="s">
        <v>82</v>
      </c>
      <c r="B73" s="11">
        <f>C73+D73</f>
        <v>335108</v>
      </c>
      <c r="C73" s="34">
        <v>160642</v>
      </c>
      <c r="D73" s="35">
        <v>174466</v>
      </c>
      <c r="I73" s="1"/>
    </row>
    <row r="74" spans="1:9" ht="15.75" x14ac:dyDescent="0.25">
      <c r="A74" s="36" t="s">
        <v>83</v>
      </c>
      <c r="B74" s="11">
        <f>C74+D74</f>
        <v>325804</v>
      </c>
      <c r="C74" s="34">
        <v>154125</v>
      </c>
      <c r="D74" s="35">
        <v>171679</v>
      </c>
      <c r="I74" s="1"/>
    </row>
    <row r="75" spans="1:9" ht="15.75" x14ac:dyDescent="0.25">
      <c r="A75" s="18" t="s">
        <v>26</v>
      </c>
      <c r="B75" s="11">
        <f t="shared" si="2"/>
        <v>295472</v>
      </c>
      <c r="C75" s="34">
        <v>134349</v>
      </c>
      <c r="D75" s="35">
        <v>161123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652986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3.53</v>
      </c>
      <c r="F95" s="130" t="s">
        <v>261</v>
      </c>
      <c r="G95" s="129"/>
      <c r="H95" s="11">
        <v>546468</v>
      </c>
      <c r="I95" s="12">
        <f>IF(AND($C$94&gt;0,$C$94&lt;&gt;"N/D")=TRUE,H95/$C$94,0)</f>
        <v>0.83687552259925935</v>
      </c>
    </row>
    <row r="96" spans="1:9" ht="15.75" x14ac:dyDescent="0.25">
      <c r="F96" s="130" t="s">
        <v>262</v>
      </c>
      <c r="G96" s="129"/>
      <c r="H96" s="11">
        <v>486678</v>
      </c>
      <c r="I96" s="12">
        <f t="shared" ref="I96:I109" si="3">IF(AND($C$94&gt;0,$C$94&lt;&gt;"N/D")=TRUE,H96/$C$94,0)</f>
        <v>0.74531153807279171</v>
      </c>
    </row>
    <row r="97" spans="1:9" ht="15.75" x14ac:dyDescent="0.25">
      <c r="F97" s="128" t="s">
        <v>265</v>
      </c>
      <c r="G97" s="129"/>
      <c r="H97" s="11">
        <v>270207</v>
      </c>
      <c r="I97" s="12">
        <f t="shared" si="3"/>
        <v>0.41380213358326212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249074</v>
      </c>
      <c r="I98" s="12">
        <f t="shared" si="3"/>
        <v>0.38143849944715508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155398</v>
      </c>
      <c r="I99" s="12">
        <f t="shared" si="3"/>
        <v>0.23798059989034986</v>
      </c>
    </row>
    <row r="100" spans="1:9" ht="15.75" x14ac:dyDescent="0.25">
      <c r="A100" s="43" t="s">
        <v>31</v>
      </c>
      <c r="B100" s="11">
        <v>460022</v>
      </c>
      <c r="C100" s="12">
        <f>IF(AND($C$94&gt;0,$C$94&lt;&gt;"N/D")=TRUE,B100/$C$94,0)</f>
        <v>0.70448983592297543</v>
      </c>
      <c r="F100" s="128" t="s">
        <v>268</v>
      </c>
      <c r="G100" s="129"/>
      <c r="H100" s="11">
        <v>256375</v>
      </c>
      <c r="I100" s="12">
        <f t="shared" si="3"/>
        <v>0.39261944360215995</v>
      </c>
    </row>
    <row r="101" spans="1:9" ht="15.75" x14ac:dyDescent="0.25">
      <c r="A101" s="43" t="s">
        <v>32</v>
      </c>
      <c r="B101" s="11">
        <v>92236</v>
      </c>
      <c r="C101" s="12">
        <f>IF(AND($C$94&gt;0,$C$94&lt;&gt;"N/D")=TRUE,B101/$C$94,0)</f>
        <v>0.14125264553910805</v>
      </c>
      <c r="F101" s="128" t="s">
        <v>269</v>
      </c>
      <c r="G101" s="129"/>
      <c r="H101" s="11">
        <v>429451</v>
      </c>
      <c r="I101" s="12">
        <f t="shared" si="3"/>
        <v>0.65767259941254486</v>
      </c>
    </row>
    <row r="102" spans="1:9" ht="15.75" x14ac:dyDescent="0.25">
      <c r="A102" s="43" t="s">
        <v>33</v>
      </c>
      <c r="B102" s="11">
        <v>42632</v>
      </c>
      <c r="C102" s="12">
        <f>IF(AND($C$94&gt;0,$C$94&lt;&gt;"N/D")=TRUE,B102/$C$94,0)</f>
        <v>6.5287770335045472E-2</v>
      </c>
      <c r="F102" s="128" t="s">
        <v>270</v>
      </c>
      <c r="G102" s="129"/>
      <c r="H102" s="11">
        <v>593078</v>
      </c>
      <c r="I102" s="12">
        <f t="shared" si="3"/>
        <v>0.90825530715819325</v>
      </c>
    </row>
    <row r="103" spans="1:9" ht="15.75" x14ac:dyDescent="0.25">
      <c r="A103" s="43" t="s">
        <v>34</v>
      </c>
      <c r="B103" s="11">
        <v>58096</v>
      </c>
      <c r="C103" s="12">
        <f>IF(AND($C$94&gt;0,$C$94&lt;&gt;"N/D")=TRUE,B103/$C$94,0)</f>
        <v>8.8969748202871124E-2</v>
      </c>
      <c r="F103" s="128" t="s">
        <v>271</v>
      </c>
      <c r="G103" s="129"/>
      <c r="H103" s="11">
        <v>243128</v>
      </c>
      <c r="I103" s="12">
        <f t="shared" si="3"/>
        <v>0.37233263806574718</v>
      </c>
    </row>
    <row r="104" spans="1:9" ht="15.75" x14ac:dyDescent="0.25">
      <c r="F104" s="128" t="s">
        <v>272</v>
      </c>
      <c r="G104" s="129"/>
      <c r="H104" s="11">
        <v>173935</v>
      </c>
      <c r="I104" s="12">
        <f t="shared" si="3"/>
        <v>0.26636865108899732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573993</v>
      </c>
      <c r="I105" s="12">
        <f t="shared" si="3"/>
        <v>0.87902803429169996</v>
      </c>
    </row>
    <row r="106" spans="1:9" ht="15.75" x14ac:dyDescent="0.25">
      <c r="A106" s="40" t="s">
        <v>37</v>
      </c>
      <c r="B106" s="10"/>
      <c r="C106" s="16"/>
      <c r="D106" s="11">
        <v>652725</v>
      </c>
      <c r="F106" s="128" t="s">
        <v>264</v>
      </c>
      <c r="G106" s="129"/>
      <c r="H106" s="11">
        <v>334873</v>
      </c>
      <c r="I106" s="12">
        <f t="shared" si="3"/>
        <v>0.51283335324187651</v>
      </c>
    </row>
    <row r="107" spans="1:9" ht="15.75" x14ac:dyDescent="0.25">
      <c r="A107" s="44" t="s">
        <v>38</v>
      </c>
      <c r="B107" s="28"/>
      <c r="C107" s="45"/>
      <c r="D107" s="126">
        <v>56943.38</v>
      </c>
      <c r="F107" s="128" t="s">
        <v>274</v>
      </c>
      <c r="G107" s="129"/>
      <c r="H107" s="11">
        <v>303330</v>
      </c>
      <c r="I107" s="12">
        <f t="shared" si="3"/>
        <v>0.46452757026950042</v>
      </c>
    </row>
    <row r="108" spans="1:9" ht="15.75" x14ac:dyDescent="0.25">
      <c r="A108" s="26" t="s">
        <v>218</v>
      </c>
      <c r="B108" s="10"/>
      <c r="C108" s="16"/>
      <c r="D108" s="127">
        <v>16131.27</v>
      </c>
      <c r="F108" s="128" t="s">
        <v>275</v>
      </c>
      <c r="G108" s="129"/>
      <c r="H108" s="11">
        <v>127380</v>
      </c>
      <c r="I108" s="12">
        <f t="shared" si="3"/>
        <v>0.19507309498212824</v>
      </c>
    </row>
    <row r="109" spans="1:9" ht="15.75" x14ac:dyDescent="0.25">
      <c r="F109" s="128" t="s">
        <v>276</v>
      </c>
      <c r="G109" s="129"/>
      <c r="H109" s="11">
        <v>59292</v>
      </c>
      <c r="I109" s="12">
        <f t="shared" si="3"/>
        <v>9.0801334178680707E-2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124448</v>
      </c>
      <c r="C112" s="12">
        <f>IF(AND($D$106&gt;0,$D$106&lt;&gt;"N/D")=TRUE,B112/$D$106,0)</f>
        <v>0.19065915967673983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231818</v>
      </c>
      <c r="C113" s="12">
        <f t="shared" ref="C113:C118" si="4">IF(AND($D$106&gt;0,$D$106&lt;&gt;"N/D")=TRUE,B113/$D$106,0)</f>
        <v>0.35515416140028344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146411</v>
      </c>
      <c r="C114" s="12">
        <f t="shared" si="4"/>
        <v>0.22430732697537248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58817</v>
      </c>
      <c r="C115" s="12">
        <f t="shared" si="4"/>
        <v>9.010992378107166E-2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52616</v>
      </c>
      <c r="C116" s="12">
        <f t="shared" si="4"/>
        <v>8.060975142671109E-2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5069</v>
      </c>
      <c r="C117" s="12">
        <f t="shared" si="4"/>
        <v>7.7659044773832776E-3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33546</v>
      </c>
      <c r="C118" s="12">
        <f t="shared" si="4"/>
        <v>5.1393772262438242E-2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1156924</v>
      </c>
      <c r="C135" s="133">
        <f>C136+C137</f>
        <v>1</v>
      </c>
      <c r="G135" s="49" t="s">
        <v>277</v>
      </c>
      <c r="H135" s="131">
        <f>SUM(H136:H138)</f>
        <v>717305</v>
      </c>
      <c r="I135" s="132">
        <f>SUM(I136:I138)</f>
        <v>1</v>
      </c>
    </row>
    <row r="136" spans="1:9" ht="15.75" x14ac:dyDescent="0.25">
      <c r="A136" s="50" t="s">
        <v>75</v>
      </c>
      <c r="B136" s="11">
        <v>1143531</v>
      </c>
      <c r="C136" s="24">
        <f>IF(AND($B$135&gt;0,$B$135&lt;&gt;"N/D")=TRUE,B136/$B$135,0)</f>
        <v>0.98842361295988324</v>
      </c>
      <c r="G136" s="50" t="s">
        <v>101</v>
      </c>
      <c r="H136" s="11">
        <v>314951</v>
      </c>
      <c r="I136" s="24">
        <f>IF(H135&gt;0,H136/$H$135,0)</f>
        <v>0.43907542816514594</v>
      </c>
    </row>
    <row r="137" spans="1:9" ht="15.75" x14ac:dyDescent="0.25">
      <c r="A137" s="50" t="s">
        <v>76</v>
      </c>
      <c r="B137" s="11">
        <v>13393</v>
      </c>
      <c r="C137" s="24">
        <f>IF(AND($B$135&gt;0,$B$135&lt;&gt;"N/D")=TRUE,B137/$B$135,0)</f>
        <v>1.1576387040116723E-2</v>
      </c>
      <c r="G137" s="50" t="s">
        <v>278</v>
      </c>
      <c r="H137" s="11">
        <v>189347</v>
      </c>
      <c r="I137" s="24">
        <f>IF(H136&gt;0,H137/$H$135,0)</f>
        <v>0.26396999881500893</v>
      </c>
    </row>
    <row r="138" spans="1:9" ht="15.75" x14ac:dyDescent="0.25">
      <c r="G138" s="50" t="s">
        <v>279</v>
      </c>
      <c r="H138" s="11">
        <v>213007</v>
      </c>
      <c r="I138" s="24">
        <f>IF(H137&gt;0,H138/$H$135,0)</f>
        <v>0.29695457301984512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88785</v>
      </c>
      <c r="C141" s="24">
        <f t="shared" ref="C141:C146" si="6">IF(AND($B$136&gt;0,$B$136&lt;&gt;"N/D")=TRUE,B141/$B$136,0)</f>
        <v>7.7641095868848334E-2</v>
      </c>
      <c r="G141" s="26" t="s">
        <v>281</v>
      </c>
      <c r="H141" s="119">
        <v>478658</v>
      </c>
      <c r="I141" s="114">
        <f t="shared" ref="I141:I148" si="7">IF($B$58&gt;0,H141/$B$58,0)</f>
        <v>0.20765253953097731</v>
      </c>
    </row>
    <row r="142" spans="1:9" ht="15.75" x14ac:dyDescent="0.25">
      <c r="A142" s="43" t="s">
        <v>51</v>
      </c>
      <c r="B142" s="11">
        <v>703825</v>
      </c>
      <c r="C142" s="24">
        <f t="shared" si="6"/>
        <v>0.61548397026403312</v>
      </c>
      <c r="G142" s="116" t="s">
        <v>282</v>
      </c>
      <c r="H142" s="118">
        <f>SUM(H143:H148)</f>
        <v>1826433</v>
      </c>
      <c r="I142" s="121">
        <f t="shared" si="7"/>
        <v>0.79234746046902271</v>
      </c>
    </row>
    <row r="143" spans="1:9" ht="15.75" x14ac:dyDescent="0.25">
      <c r="A143" s="43" t="s">
        <v>52</v>
      </c>
      <c r="B143" s="11">
        <v>75184</v>
      </c>
      <c r="C143" s="24">
        <f t="shared" si="6"/>
        <v>6.5747233787278175E-2</v>
      </c>
      <c r="G143" s="26" t="s">
        <v>288</v>
      </c>
      <c r="H143" s="119">
        <v>67960</v>
      </c>
      <c r="I143" s="114">
        <f t="shared" si="7"/>
        <v>2.9482567065682006E-2</v>
      </c>
    </row>
    <row r="144" spans="1:9" ht="15.75" x14ac:dyDescent="0.25">
      <c r="A144" s="43" t="s">
        <v>53</v>
      </c>
      <c r="B144" s="11">
        <v>275737</v>
      </c>
      <c r="C144" s="24">
        <f t="shared" si="6"/>
        <v>0.24112770007984041</v>
      </c>
      <c r="G144" s="26" t="s">
        <v>283</v>
      </c>
      <c r="H144" s="119">
        <v>968821</v>
      </c>
      <c r="I144" s="114">
        <f t="shared" si="7"/>
        <v>0.4202962052257373</v>
      </c>
    </row>
    <row r="145" spans="1:9" ht="15.75" x14ac:dyDescent="0.25">
      <c r="A145" s="25" t="s">
        <v>14</v>
      </c>
      <c r="B145" s="31">
        <v>685576</v>
      </c>
      <c r="C145" s="32">
        <f t="shared" si="6"/>
        <v>0.59952550477424749</v>
      </c>
      <c r="D145" s="52"/>
      <c r="G145" s="26" t="s">
        <v>284</v>
      </c>
      <c r="H145" s="119">
        <v>120246</v>
      </c>
      <c r="I145" s="114">
        <f t="shared" si="7"/>
        <v>5.2165402580635643E-2</v>
      </c>
    </row>
    <row r="146" spans="1:9" ht="15.75" x14ac:dyDescent="0.25">
      <c r="A146" s="25" t="s">
        <v>15</v>
      </c>
      <c r="B146" s="31">
        <v>457955</v>
      </c>
      <c r="C146" s="32">
        <f t="shared" si="6"/>
        <v>0.40047449522575251</v>
      </c>
      <c r="G146" s="26" t="s">
        <v>285</v>
      </c>
      <c r="H146" s="119">
        <v>18724</v>
      </c>
      <c r="I146" s="114">
        <f t="shared" si="7"/>
        <v>8.1228897253947888E-3</v>
      </c>
    </row>
    <row r="147" spans="1:9" x14ac:dyDescent="0.2">
      <c r="G147" s="26" t="s">
        <v>286</v>
      </c>
      <c r="H147" s="119">
        <v>624369</v>
      </c>
      <c r="I147" s="114">
        <f t="shared" si="7"/>
        <v>0.27086522831419668</v>
      </c>
    </row>
    <row r="148" spans="1:9" x14ac:dyDescent="0.2">
      <c r="G148" s="26" t="s">
        <v>287</v>
      </c>
      <c r="H148" s="119">
        <v>26313</v>
      </c>
      <c r="I148" s="114">
        <f t="shared" si="7"/>
        <v>1.141516755737626E-2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8205.5400000000009</v>
      </c>
      <c r="E162" s="24">
        <f>IF(AND($D$107&gt;0,$D$107&lt;&gt;"N/D")=TRUE,D162/$D$107,0)</f>
        <v>0.14409998142014052</v>
      </c>
    </row>
    <row r="163" spans="1:9" ht="15.75" x14ac:dyDescent="0.2">
      <c r="A163" s="56" t="s">
        <v>55</v>
      </c>
      <c r="B163" s="28"/>
      <c r="C163" s="45"/>
      <c r="D163" s="57">
        <v>2773.14</v>
      </c>
      <c r="E163" s="23">
        <f t="shared" ref="E163:E173" si="8">IF(AND($D$107&gt;0,$D$107&lt;&gt;"N/D")=TRUE,D163/$D$107,0)</f>
        <v>4.8699954235242093E-2</v>
      </c>
    </row>
    <row r="164" spans="1:9" ht="15.75" x14ac:dyDescent="0.2">
      <c r="A164" s="51" t="s">
        <v>56</v>
      </c>
      <c r="B164" s="10"/>
      <c r="C164" s="16"/>
      <c r="D164" s="55">
        <v>5216.01</v>
      </c>
      <c r="E164" s="24">
        <f t="shared" si="8"/>
        <v>9.1599936638815618E-2</v>
      </c>
    </row>
    <row r="165" spans="1:9" ht="15.75" x14ac:dyDescent="0.2">
      <c r="A165" s="56" t="s">
        <v>57</v>
      </c>
      <c r="B165" s="28"/>
      <c r="C165" s="45"/>
      <c r="D165" s="57">
        <v>2721.89</v>
      </c>
      <c r="E165" s="23">
        <f t="shared" si="8"/>
        <v>4.7799937411512977E-2</v>
      </c>
    </row>
    <row r="166" spans="1:9" ht="15.75" x14ac:dyDescent="0.2">
      <c r="A166" s="51" t="s">
        <v>58</v>
      </c>
      <c r="B166" s="10"/>
      <c r="C166" s="16"/>
      <c r="D166" s="55">
        <v>1241.3699999999999</v>
      </c>
      <c r="E166" s="24">
        <f t="shared" si="8"/>
        <v>2.1800075794587533E-2</v>
      </c>
    </row>
    <row r="167" spans="1:9" ht="15.75" x14ac:dyDescent="0.2">
      <c r="A167" s="56" t="s">
        <v>59</v>
      </c>
      <c r="B167" s="28"/>
      <c r="C167" s="45"/>
      <c r="D167" s="57">
        <v>6497.24</v>
      </c>
      <c r="E167" s="23">
        <f t="shared" si="8"/>
        <v>0.11410000600596593</v>
      </c>
    </row>
    <row r="168" spans="1:9" ht="15.75" x14ac:dyDescent="0.2">
      <c r="A168" s="51" t="s">
        <v>63</v>
      </c>
      <c r="B168" s="10"/>
      <c r="C168" s="16"/>
      <c r="D168" s="55">
        <v>5392.54</v>
      </c>
      <c r="E168" s="24">
        <f t="shared" si="8"/>
        <v>9.470003361233563E-2</v>
      </c>
    </row>
    <row r="169" spans="1:9" ht="15.75" x14ac:dyDescent="0.2">
      <c r="A169" s="56" t="s">
        <v>64</v>
      </c>
      <c r="B169" s="28"/>
      <c r="C169" s="45"/>
      <c r="D169" s="57">
        <v>2756.06</v>
      </c>
      <c r="E169" s="23">
        <f t="shared" si="8"/>
        <v>4.8400007165011985E-2</v>
      </c>
    </row>
    <row r="170" spans="1:9" ht="15.75" x14ac:dyDescent="0.2">
      <c r="A170" s="51" t="s">
        <v>65</v>
      </c>
      <c r="B170" s="10"/>
      <c r="C170" s="16"/>
      <c r="D170" s="55">
        <v>4754.7700000000004</v>
      </c>
      <c r="E170" s="24">
        <f t="shared" si="8"/>
        <v>8.3499960838292364E-2</v>
      </c>
    </row>
    <row r="171" spans="1:9" ht="15.75" x14ac:dyDescent="0.2">
      <c r="A171" s="56" t="s">
        <v>66</v>
      </c>
      <c r="B171" s="28"/>
      <c r="C171" s="45"/>
      <c r="D171" s="57">
        <v>2898.42</v>
      </c>
      <c r="E171" s="23">
        <f t="shared" si="8"/>
        <v>5.0900034385032995E-2</v>
      </c>
    </row>
    <row r="172" spans="1:9" ht="15.75" x14ac:dyDescent="0.2">
      <c r="A172" s="51" t="s">
        <v>67</v>
      </c>
      <c r="B172" s="10"/>
      <c r="C172" s="16"/>
      <c r="D172" s="55">
        <v>922.48</v>
      </c>
      <c r="E172" s="24">
        <f t="shared" si="8"/>
        <v>1.6199951601046515E-2</v>
      </c>
    </row>
    <row r="173" spans="1:9" ht="15.75" x14ac:dyDescent="0.2">
      <c r="A173" s="56" t="s">
        <v>68</v>
      </c>
      <c r="B173" s="28"/>
      <c r="C173" s="45"/>
      <c r="D173" s="57">
        <v>13563.91</v>
      </c>
      <c r="E173" s="23">
        <f t="shared" si="8"/>
        <v>0.23819994527897712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112234</v>
      </c>
      <c r="E177" s="78">
        <v>193397</v>
      </c>
      <c r="F177" s="79">
        <v>5171</v>
      </c>
      <c r="G177" s="79">
        <v>3598230.18</v>
      </c>
      <c r="H177" s="80">
        <v>0.95689999999999997</v>
      </c>
    </row>
    <row r="178" spans="1:8" x14ac:dyDescent="0.2">
      <c r="A178" s="214" t="s">
        <v>195</v>
      </c>
      <c r="B178" s="215"/>
      <c r="C178" s="216"/>
      <c r="D178" s="58">
        <v>990</v>
      </c>
      <c r="E178" s="58">
        <v>3320</v>
      </c>
      <c r="F178" s="59">
        <v>4727</v>
      </c>
      <c r="G178" s="59">
        <v>4371865.34</v>
      </c>
      <c r="H178" s="76">
        <v>3.9399999999999998E-2</v>
      </c>
    </row>
    <row r="179" spans="1:8" ht="15" customHeight="1" x14ac:dyDescent="0.2">
      <c r="A179" s="225" t="s">
        <v>196</v>
      </c>
      <c r="B179" s="226"/>
      <c r="C179" s="227"/>
      <c r="D179" s="60">
        <v>24</v>
      </c>
      <c r="E179" s="60">
        <v>754</v>
      </c>
      <c r="F179" s="61">
        <v>3096</v>
      </c>
      <c r="G179" s="61">
        <v>16600265.970000001</v>
      </c>
      <c r="H179" s="77">
        <v>1.7500000000000002E-2</v>
      </c>
    </row>
    <row r="180" spans="1:8" ht="15" customHeight="1" x14ac:dyDescent="0.2">
      <c r="A180" s="214" t="s">
        <v>197</v>
      </c>
      <c r="B180" s="215"/>
      <c r="C180" s="216"/>
      <c r="D180" s="58">
        <v>6</v>
      </c>
      <c r="E180" s="58">
        <v>1636</v>
      </c>
      <c r="F180" s="59">
        <v>19575</v>
      </c>
      <c r="G180" s="59">
        <v>2006701321.5799999</v>
      </c>
      <c r="H180" s="76">
        <v>0.53039999999999998</v>
      </c>
    </row>
    <row r="181" spans="1:8" ht="15" customHeight="1" x14ac:dyDescent="0.2">
      <c r="A181" s="225" t="s">
        <v>93</v>
      </c>
      <c r="B181" s="226"/>
      <c r="C181" s="227"/>
      <c r="D181" s="60">
        <v>28211</v>
      </c>
      <c r="E181" s="60">
        <v>32211</v>
      </c>
      <c r="F181" s="61">
        <v>5042</v>
      </c>
      <c r="G181" s="61">
        <v>2056094.7</v>
      </c>
      <c r="H181" s="77">
        <v>0.88580000000000003</v>
      </c>
    </row>
    <row r="182" spans="1:8" ht="15" customHeight="1" x14ac:dyDescent="0.2">
      <c r="A182" s="214" t="s">
        <v>92</v>
      </c>
      <c r="B182" s="215"/>
      <c r="C182" s="216"/>
      <c r="D182" s="58">
        <v>505</v>
      </c>
      <c r="E182" s="58">
        <v>7829</v>
      </c>
      <c r="F182" s="59">
        <v>2983</v>
      </c>
      <c r="G182" s="59">
        <v>9459332.9199999999</v>
      </c>
      <c r="H182" s="76">
        <v>0.14510000000000001</v>
      </c>
    </row>
    <row r="183" spans="1:8" ht="15" customHeight="1" x14ac:dyDescent="0.2">
      <c r="A183" s="225" t="s">
        <v>94</v>
      </c>
      <c r="B183" s="226"/>
      <c r="C183" s="227"/>
      <c r="D183" s="60">
        <v>3035</v>
      </c>
      <c r="E183" s="60">
        <v>11183</v>
      </c>
      <c r="F183" s="61">
        <v>7148</v>
      </c>
      <c r="G183" s="61">
        <v>4831746.47</v>
      </c>
      <c r="H183" s="77">
        <v>0.77900000000000003</v>
      </c>
    </row>
    <row r="184" spans="1:8" ht="15" customHeight="1" x14ac:dyDescent="0.2">
      <c r="A184" s="214" t="s">
        <v>95</v>
      </c>
      <c r="B184" s="215"/>
      <c r="C184" s="216"/>
      <c r="D184" s="58">
        <v>37734</v>
      </c>
      <c r="E184" s="58">
        <v>28849</v>
      </c>
      <c r="F184" s="59">
        <v>2809</v>
      </c>
      <c r="G184" s="59">
        <v>565768.42000000004</v>
      </c>
      <c r="H184" s="76">
        <v>1.5297000000000001</v>
      </c>
    </row>
    <row r="185" spans="1:8" ht="15" customHeight="1" x14ac:dyDescent="0.2">
      <c r="A185" s="225" t="s">
        <v>199</v>
      </c>
      <c r="B185" s="226"/>
      <c r="C185" s="227"/>
      <c r="D185" s="60">
        <v>14111</v>
      </c>
      <c r="E185" s="60">
        <v>16675</v>
      </c>
      <c r="F185" s="61">
        <v>2103</v>
      </c>
      <c r="G185" s="61">
        <v>455438.72</v>
      </c>
      <c r="H185" s="77">
        <v>1.3463000000000001</v>
      </c>
    </row>
    <row r="186" spans="1:8" ht="15" customHeight="1" x14ac:dyDescent="0.2">
      <c r="A186" s="214" t="s">
        <v>200</v>
      </c>
      <c r="B186" s="215"/>
      <c r="C186" s="216"/>
      <c r="D186" s="58">
        <v>1706</v>
      </c>
      <c r="E186" s="58">
        <v>47463</v>
      </c>
      <c r="F186" s="59">
        <v>7296</v>
      </c>
      <c r="G186" s="59">
        <v>8006211.9299999997</v>
      </c>
      <c r="H186" s="76">
        <v>0.78039999999999998</v>
      </c>
    </row>
    <row r="187" spans="1:8" ht="15" customHeight="1" x14ac:dyDescent="0.2">
      <c r="A187" s="225" t="s">
        <v>96</v>
      </c>
      <c r="B187" s="226"/>
      <c r="C187" s="227"/>
      <c r="D187" s="60">
        <v>3</v>
      </c>
      <c r="E187" s="60">
        <v>0</v>
      </c>
      <c r="F187" s="61">
        <v>0</v>
      </c>
      <c r="G187" s="61">
        <v>309513339.92000002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1309</v>
      </c>
      <c r="E188" s="58">
        <v>11989</v>
      </c>
      <c r="F188" s="59">
        <v>3466</v>
      </c>
      <c r="G188" s="59">
        <v>2583944.9500000002</v>
      </c>
      <c r="H188" s="76">
        <v>2.9632999999999998</v>
      </c>
    </row>
    <row r="189" spans="1:8" ht="15" customHeight="1" x14ac:dyDescent="0.2">
      <c r="A189" s="225" t="s">
        <v>202</v>
      </c>
      <c r="B189" s="226"/>
      <c r="C189" s="227"/>
      <c r="D189" s="60">
        <v>1483</v>
      </c>
      <c r="E189" s="60">
        <v>1445</v>
      </c>
      <c r="F189" s="61">
        <v>2450</v>
      </c>
      <c r="G189" s="61">
        <v>607618.67000000004</v>
      </c>
      <c r="H189" s="77">
        <v>1.7366999999999999</v>
      </c>
    </row>
    <row r="190" spans="1:8" ht="15" customHeight="1" x14ac:dyDescent="0.2">
      <c r="A190" s="214" t="s">
        <v>203</v>
      </c>
      <c r="B190" s="215"/>
      <c r="C190" s="216"/>
      <c r="D190" s="58">
        <v>1133</v>
      </c>
      <c r="E190" s="58">
        <v>3850</v>
      </c>
      <c r="F190" s="59">
        <v>4265</v>
      </c>
      <c r="G190" s="59">
        <v>9085233.0299999993</v>
      </c>
      <c r="H190" s="76">
        <v>1.5362</v>
      </c>
    </row>
    <row r="191" spans="1:8" ht="15" customHeight="1" x14ac:dyDescent="0.2">
      <c r="A191" s="225" t="s">
        <v>204</v>
      </c>
      <c r="B191" s="226"/>
      <c r="C191" s="227"/>
      <c r="D191" s="60">
        <v>168</v>
      </c>
      <c r="E191" s="60">
        <v>2597</v>
      </c>
      <c r="F191" s="61">
        <v>12311</v>
      </c>
      <c r="G191" s="61">
        <v>1431525567.9400001</v>
      </c>
      <c r="H191" s="77">
        <v>1.4875</v>
      </c>
    </row>
    <row r="192" spans="1:8" ht="15" customHeight="1" x14ac:dyDescent="0.2">
      <c r="A192" s="214" t="s">
        <v>205</v>
      </c>
      <c r="B192" s="215"/>
      <c r="C192" s="216"/>
      <c r="D192" s="58">
        <v>1721</v>
      </c>
      <c r="E192" s="58">
        <v>1739</v>
      </c>
      <c r="F192" s="59">
        <v>3134</v>
      </c>
      <c r="G192" s="59">
        <v>1656622.68</v>
      </c>
      <c r="H192" s="76">
        <v>1.0387</v>
      </c>
    </row>
    <row r="193" spans="1:9" ht="15" customHeight="1" x14ac:dyDescent="0.2">
      <c r="A193" s="225" t="s">
        <v>206</v>
      </c>
      <c r="B193" s="226"/>
      <c r="C193" s="227"/>
      <c r="D193" s="60">
        <v>1874</v>
      </c>
      <c r="E193" s="60">
        <v>3520</v>
      </c>
      <c r="F193" s="61">
        <v>3584</v>
      </c>
      <c r="G193" s="61">
        <v>541381.80000000005</v>
      </c>
      <c r="H193" s="77">
        <v>1.5397000000000001</v>
      </c>
    </row>
    <row r="194" spans="1:9" ht="15" customHeight="1" x14ac:dyDescent="0.2">
      <c r="A194" s="214" t="s">
        <v>207</v>
      </c>
      <c r="B194" s="215"/>
      <c r="C194" s="216"/>
      <c r="D194" s="58">
        <v>3958</v>
      </c>
      <c r="E194" s="58">
        <v>5487</v>
      </c>
      <c r="F194" s="59">
        <v>3915</v>
      </c>
      <c r="G194" s="59">
        <v>845591.05</v>
      </c>
      <c r="H194" s="76">
        <v>4.1041999999999996</v>
      </c>
    </row>
    <row r="195" spans="1:9" ht="15" customHeight="1" x14ac:dyDescent="0.2">
      <c r="A195" s="225" t="s">
        <v>208</v>
      </c>
      <c r="B195" s="226"/>
      <c r="C195" s="227"/>
      <c r="D195" s="60">
        <v>268</v>
      </c>
      <c r="E195" s="60">
        <v>5751</v>
      </c>
      <c r="F195" s="61">
        <v>11260</v>
      </c>
      <c r="G195" s="61">
        <v>9059647.2400000002</v>
      </c>
      <c r="H195" s="77">
        <v>0.1653</v>
      </c>
    </row>
    <row r="196" spans="1:9" ht="15" customHeight="1" x14ac:dyDescent="0.2">
      <c r="A196" s="214" t="s">
        <v>97</v>
      </c>
      <c r="B196" s="215"/>
      <c r="C196" s="216"/>
      <c r="D196" s="58">
        <v>13995</v>
      </c>
      <c r="E196" s="58">
        <v>7099</v>
      </c>
      <c r="F196" s="59">
        <v>3392</v>
      </c>
      <c r="G196" s="59">
        <v>182557.05</v>
      </c>
      <c r="H196" s="76">
        <v>0.73819999999999997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12169.63</v>
      </c>
      <c r="E205" s="182">
        <v>12188.47</v>
      </c>
      <c r="F205" s="182">
        <v>12413.32</v>
      </c>
      <c r="G205" s="182">
        <v>12443.75</v>
      </c>
      <c r="H205" s="182">
        <v>11749.03</v>
      </c>
      <c r="I205" s="182">
        <v>11751.56</v>
      </c>
    </row>
    <row r="206" spans="1:9" ht="15" customHeight="1" x14ac:dyDescent="0.2">
      <c r="A206" s="214" t="s">
        <v>383</v>
      </c>
      <c r="B206" s="215"/>
      <c r="C206" s="216"/>
      <c r="D206" s="183">
        <v>10131.549999999999</v>
      </c>
      <c r="E206" s="183">
        <v>10026.44</v>
      </c>
      <c r="F206" s="183">
        <v>10064.06</v>
      </c>
      <c r="G206" s="183">
        <v>10030.870000000001</v>
      </c>
      <c r="H206" s="183">
        <v>10524.88</v>
      </c>
      <c r="I206" s="183">
        <v>9997.5300000000007</v>
      </c>
    </row>
    <row r="207" spans="1:9" ht="15" customHeight="1" x14ac:dyDescent="0.2">
      <c r="A207" s="225" t="s">
        <v>384</v>
      </c>
      <c r="B207" s="226"/>
      <c r="C207" s="227"/>
      <c r="D207" s="184">
        <v>11792.14</v>
      </c>
      <c r="E207" s="184">
        <v>11792.14</v>
      </c>
      <c r="F207" s="184">
        <v>11939.66</v>
      </c>
      <c r="G207" s="184">
        <v>11939.66</v>
      </c>
      <c r="H207" s="184">
        <v>10040.1</v>
      </c>
      <c r="I207" s="184">
        <v>10040.1</v>
      </c>
    </row>
    <row r="208" spans="1:9" ht="15" customHeight="1" x14ac:dyDescent="0.2">
      <c r="A208" s="214" t="s">
        <v>385</v>
      </c>
      <c r="B208" s="215"/>
      <c r="C208" s="216"/>
      <c r="D208" s="183">
        <v>11059.98</v>
      </c>
      <c r="E208" s="183">
        <v>11062.6</v>
      </c>
      <c r="F208" s="183">
        <v>12131.71</v>
      </c>
      <c r="G208" s="183">
        <v>12135.88</v>
      </c>
      <c r="H208" s="183">
        <v>9064.7199999999993</v>
      </c>
      <c r="I208" s="183">
        <v>9065.26</v>
      </c>
    </row>
    <row r="209" spans="1:9" ht="15" customHeight="1" x14ac:dyDescent="0.2">
      <c r="A209" s="225" t="s">
        <v>386</v>
      </c>
      <c r="B209" s="226"/>
      <c r="C209" s="227"/>
      <c r="D209" s="184">
        <v>10260.700000000001</v>
      </c>
      <c r="E209" s="184">
        <v>10260.700000000001</v>
      </c>
      <c r="F209" s="184">
        <v>10354.77</v>
      </c>
      <c r="G209" s="184">
        <v>10354.77</v>
      </c>
      <c r="H209" s="184">
        <v>9716.26</v>
      </c>
      <c r="I209" s="184">
        <v>9716.26</v>
      </c>
    </row>
    <row r="210" spans="1:9" ht="15" customHeight="1" x14ac:dyDescent="0.2">
      <c r="A210" s="214" t="s">
        <v>387</v>
      </c>
      <c r="B210" s="215"/>
      <c r="C210" s="216"/>
      <c r="D210" s="183">
        <v>28758.82</v>
      </c>
      <c r="E210" s="183">
        <v>28758.82</v>
      </c>
      <c r="F210" s="183">
        <v>29933.759999999998</v>
      </c>
      <c r="G210" s="183">
        <v>29933.759999999998</v>
      </c>
      <c r="H210" s="183">
        <v>25278.14</v>
      </c>
      <c r="I210" s="183">
        <v>25278.14</v>
      </c>
    </row>
    <row r="211" spans="1:9" ht="15" customHeight="1" x14ac:dyDescent="0.2">
      <c r="A211" s="225" t="s">
        <v>388</v>
      </c>
      <c r="B211" s="226"/>
      <c r="C211" s="227"/>
      <c r="D211" s="184">
        <v>10374.73</v>
      </c>
      <c r="E211" s="184">
        <v>10374.73</v>
      </c>
      <c r="F211" s="184">
        <v>10958.62</v>
      </c>
      <c r="G211" s="184">
        <v>10958.62</v>
      </c>
      <c r="H211" s="184">
        <v>9472.93</v>
      </c>
      <c r="I211" s="184">
        <v>9472.93</v>
      </c>
    </row>
    <row r="212" spans="1:9" ht="15" customHeight="1" x14ac:dyDescent="0.2">
      <c r="A212" s="214" t="s">
        <v>389</v>
      </c>
      <c r="B212" s="215"/>
      <c r="C212" s="216"/>
      <c r="D212" s="183">
        <v>13087.99</v>
      </c>
      <c r="E212" s="183">
        <v>13087.99</v>
      </c>
      <c r="F212" s="183">
        <v>13156.27</v>
      </c>
      <c r="G212" s="183">
        <v>13156.27</v>
      </c>
      <c r="H212" s="183">
        <v>12865.49</v>
      </c>
      <c r="I212" s="183">
        <v>12865.49</v>
      </c>
    </row>
    <row r="213" spans="1:9" ht="15" customHeight="1" x14ac:dyDescent="0.2">
      <c r="A213" s="225" t="s">
        <v>390</v>
      </c>
      <c r="B213" s="226"/>
      <c r="C213" s="227"/>
      <c r="D213" s="184">
        <v>10543.14</v>
      </c>
      <c r="E213" s="184">
        <v>10543.14</v>
      </c>
      <c r="F213" s="184">
        <v>10960.62</v>
      </c>
      <c r="G213" s="184">
        <v>10960.62</v>
      </c>
      <c r="H213" s="184">
        <v>9944.43</v>
      </c>
      <c r="I213" s="184">
        <v>9944.43</v>
      </c>
    </row>
    <row r="214" spans="1:9" ht="15" customHeight="1" x14ac:dyDescent="0.2">
      <c r="A214" s="214" t="s">
        <v>391</v>
      </c>
      <c r="B214" s="215"/>
      <c r="C214" s="216"/>
      <c r="D214" s="183">
        <v>16902.71</v>
      </c>
      <c r="E214" s="183">
        <v>16902.71</v>
      </c>
      <c r="F214" s="183">
        <v>17545.060000000001</v>
      </c>
      <c r="G214" s="183">
        <v>17545.060000000001</v>
      </c>
      <c r="H214" s="183">
        <v>16334.53</v>
      </c>
      <c r="I214" s="183">
        <v>16334.53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417606</v>
      </c>
      <c r="E220" s="58">
        <v>366282</v>
      </c>
      <c r="F220" s="58">
        <v>264407</v>
      </c>
      <c r="G220" s="58">
        <v>224896</v>
      </c>
      <c r="H220" s="58">
        <v>153199</v>
      </c>
      <c r="I220" s="58">
        <v>141386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5</v>
      </c>
      <c r="E222" s="58">
        <v>3</v>
      </c>
      <c r="F222" s="58">
        <v>3</v>
      </c>
      <c r="G222" s="58">
        <v>1</v>
      </c>
      <c r="H222" s="58">
        <v>2</v>
      </c>
      <c r="I222" s="58">
        <v>2</v>
      </c>
    </row>
    <row r="223" spans="1:9" ht="15" customHeight="1" x14ac:dyDescent="0.2">
      <c r="A223" s="208" t="s">
        <v>403</v>
      </c>
      <c r="B223" s="209"/>
      <c r="C223" s="209"/>
      <c r="D223" s="181">
        <v>6260</v>
      </c>
      <c r="E223" s="58">
        <v>4961</v>
      </c>
      <c r="F223" s="58">
        <v>4369</v>
      </c>
      <c r="G223" s="58">
        <v>3287</v>
      </c>
      <c r="H223" s="58">
        <v>1891</v>
      </c>
      <c r="I223" s="58">
        <v>1674</v>
      </c>
    </row>
    <row r="224" spans="1:9" ht="15" customHeight="1" x14ac:dyDescent="0.2">
      <c r="A224" s="208" t="s">
        <v>404</v>
      </c>
      <c r="B224" s="209"/>
      <c r="C224" s="209"/>
      <c r="D224" s="181">
        <v>111506</v>
      </c>
      <c r="E224" s="58">
        <v>94710</v>
      </c>
      <c r="F224" s="58">
        <v>70871</v>
      </c>
      <c r="G224" s="58">
        <v>58107</v>
      </c>
      <c r="H224" s="58">
        <v>40635</v>
      </c>
      <c r="I224" s="58">
        <v>36603</v>
      </c>
    </row>
    <row r="225" spans="1:9" ht="15" customHeight="1" x14ac:dyDescent="0.2">
      <c r="A225" s="208" t="s">
        <v>405</v>
      </c>
      <c r="B225" s="209"/>
      <c r="C225" s="209"/>
      <c r="D225" s="181">
        <v>125587</v>
      </c>
      <c r="E225" s="58">
        <v>109188</v>
      </c>
      <c r="F225" s="58">
        <v>78460</v>
      </c>
      <c r="G225" s="58">
        <v>66218</v>
      </c>
      <c r="H225" s="58">
        <v>47127</v>
      </c>
      <c r="I225" s="58">
        <v>42970</v>
      </c>
    </row>
    <row r="226" spans="1:9" ht="15" customHeight="1" x14ac:dyDescent="0.2">
      <c r="A226" s="208" t="s">
        <v>406</v>
      </c>
      <c r="B226" s="209"/>
      <c r="C226" s="209"/>
      <c r="D226" s="181">
        <v>95660</v>
      </c>
      <c r="E226" s="58">
        <v>85119</v>
      </c>
      <c r="F226" s="58">
        <v>60754</v>
      </c>
      <c r="G226" s="58">
        <v>52607</v>
      </c>
      <c r="H226" s="58">
        <v>34906</v>
      </c>
      <c r="I226" s="58">
        <v>32512</v>
      </c>
    </row>
    <row r="227" spans="1:9" ht="15" customHeight="1" x14ac:dyDescent="0.2">
      <c r="A227" s="208" t="s">
        <v>407</v>
      </c>
      <c r="B227" s="209"/>
      <c r="C227" s="209"/>
      <c r="D227" s="181">
        <v>58384</v>
      </c>
      <c r="E227" s="58">
        <v>53284</v>
      </c>
      <c r="F227" s="58">
        <v>37670</v>
      </c>
      <c r="G227" s="58">
        <v>33455</v>
      </c>
      <c r="H227" s="58">
        <v>20714</v>
      </c>
      <c r="I227" s="58">
        <v>19829</v>
      </c>
    </row>
    <row r="228" spans="1:9" ht="15" customHeight="1" x14ac:dyDescent="0.2">
      <c r="A228" s="208" t="s">
        <v>408</v>
      </c>
      <c r="B228" s="209"/>
      <c r="C228" s="209"/>
      <c r="D228" s="181">
        <v>14410</v>
      </c>
      <c r="E228" s="58">
        <v>13338</v>
      </c>
      <c r="F228" s="58">
        <v>9125</v>
      </c>
      <c r="G228" s="58">
        <v>8168</v>
      </c>
      <c r="H228" s="58">
        <v>5285</v>
      </c>
      <c r="I228" s="58">
        <v>5170</v>
      </c>
    </row>
    <row r="229" spans="1:9" ht="15" customHeight="1" x14ac:dyDescent="0.2">
      <c r="A229" s="208" t="s">
        <v>409</v>
      </c>
      <c r="B229" s="209"/>
      <c r="C229" s="209"/>
      <c r="D229" s="181">
        <v>5794</v>
      </c>
      <c r="E229" s="58">
        <v>5679</v>
      </c>
      <c r="F229" s="58">
        <v>3155</v>
      </c>
      <c r="G229" s="58">
        <v>3053</v>
      </c>
      <c r="H229" s="58">
        <v>2639</v>
      </c>
      <c r="I229" s="58">
        <v>2626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187</v>
      </c>
      <c r="E231" s="58">
        <v>168</v>
      </c>
      <c r="F231" s="58">
        <v>78</v>
      </c>
      <c r="G231" s="58">
        <v>64</v>
      </c>
      <c r="H231" s="58">
        <v>109</v>
      </c>
      <c r="I231" s="58">
        <v>104</v>
      </c>
    </row>
    <row r="232" spans="1:9" ht="15" customHeight="1" x14ac:dyDescent="0.2">
      <c r="A232" s="208" t="s">
        <v>412</v>
      </c>
      <c r="B232" s="209"/>
      <c r="C232" s="209"/>
      <c r="D232" s="181">
        <v>248795</v>
      </c>
      <c r="E232" s="58">
        <v>215378</v>
      </c>
      <c r="F232" s="58">
        <v>156648</v>
      </c>
      <c r="G232" s="58">
        <v>130935</v>
      </c>
      <c r="H232" s="58">
        <v>92147</v>
      </c>
      <c r="I232" s="58">
        <v>84443</v>
      </c>
    </row>
    <row r="233" spans="1:9" ht="15" customHeight="1" x14ac:dyDescent="0.2">
      <c r="A233" s="208" t="s">
        <v>413</v>
      </c>
      <c r="B233" s="209"/>
      <c r="C233" s="209"/>
      <c r="D233" s="181">
        <v>140189</v>
      </c>
      <c r="E233" s="58">
        <v>126817</v>
      </c>
      <c r="F233" s="58">
        <v>87504</v>
      </c>
      <c r="G233" s="58">
        <v>77525</v>
      </c>
      <c r="H233" s="58">
        <v>52685</v>
      </c>
      <c r="I233" s="58">
        <v>49292</v>
      </c>
    </row>
    <row r="234" spans="1:9" ht="15" customHeight="1" x14ac:dyDescent="0.2">
      <c r="A234" s="208" t="s">
        <v>414</v>
      </c>
      <c r="B234" s="209"/>
      <c r="C234" s="209"/>
      <c r="D234" s="181">
        <v>21575</v>
      </c>
      <c r="E234" s="58">
        <v>17406</v>
      </c>
      <c r="F234" s="58">
        <v>14986</v>
      </c>
      <c r="G234" s="58">
        <v>11450</v>
      </c>
      <c r="H234" s="58">
        <v>6589</v>
      </c>
      <c r="I234" s="58">
        <v>5956</v>
      </c>
    </row>
    <row r="235" spans="1:9" ht="15" customHeight="1" x14ac:dyDescent="0.2">
      <c r="A235" s="208" t="s">
        <v>415</v>
      </c>
      <c r="B235" s="209"/>
      <c r="C235" s="209"/>
      <c r="D235" s="181">
        <v>6831</v>
      </c>
      <c r="E235" s="58">
        <v>6484</v>
      </c>
      <c r="F235" s="58">
        <v>5166</v>
      </c>
      <c r="G235" s="58">
        <v>4897</v>
      </c>
      <c r="H235" s="58">
        <v>1665</v>
      </c>
      <c r="I235" s="58">
        <v>1587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29</v>
      </c>
      <c r="E238" s="58">
        <v>29</v>
      </c>
      <c r="F238" s="58">
        <v>25</v>
      </c>
      <c r="G238" s="58">
        <v>25</v>
      </c>
      <c r="H238" s="58">
        <v>4</v>
      </c>
      <c r="I238" s="58">
        <v>4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5644</v>
      </c>
      <c r="E240" s="58">
        <v>5400</v>
      </c>
      <c r="F240" s="58">
        <v>3003</v>
      </c>
      <c r="G240" s="58">
        <v>2830</v>
      </c>
      <c r="H240" s="58">
        <v>2641</v>
      </c>
      <c r="I240" s="58">
        <v>2570</v>
      </c>
    </row>
    <row r="241" spans="1:9" ht="15" customHeight="1" x14ac:dyDescent="0.2">
      <c r="A241" s="208" t="s">
        <v>421</v>
      </c>
      <c r="B241" s="209"/>
      <c r="C241" s="209"/>
      <c r="D241" s="181">
        <v>25177</v>
      </c>
      <c r="E241" s="58">
        <v>23473</v>
      </c>
      <c r="F241" s="58">
        <v>14942</v>
      </c>
      <c r="G241" s="58">
        <v>13577</v>
      </c>
      <c r="H241" s="58">
        <v>10235</v>
      </c>
      <c r="I241" s="58">
        <v>9896</v>
      </c>
    </row>
    <row r="242" spans="1:9" ht="15" customHeight="1" x14ac:dyDescent="0.2">
      <c r="A242" s="208" t="s">
        <v>422</v>
      </c>
      <c r="B242" s="209"/>
      <c r="C242" s="209"/>
      <c r="D242" s="181">
        <v>97122</v>
      </c>
      <c r="E242" s="58">
        <v>84744</v>
      </c>
      <c r="F242" s="58">
        <v>65607</v>
      </c>
      <c r="G242" s="58">
        <v>54993</v>
      </c>
      <c r="H242" s="58">
        <v>31515</v>
      </c>
      <c r="I242" s="58">
        <v>29751</v>
      </c>
    </row>
    <row r="243" spans="1:9" ht="15" customHeight="1" x14ac:dyDescent="0.2">
      <c r="A243" s="208" t="s">
        <v>423</v>
      </c>
      <c r="B243" s="209"/>
      <c r="C243" s="209"/>
      <c r="D243" s="181">
        <v>92330</v>
      </c>
      <c r="E243" s="58">
        <v>78078</v>
      </c>
      <c r="F243" s="58">
        <v>62889</v>
      </c>
      <c r="G243" s="58">
        <v>51562</v>
      </c>
      <c r="H243" s="58">
        <v>29441</v>
      </c>
      <c r="I243" s="58">
        <v>26516</v>
      </c>
    </row>
    <row r="244" spans="1:9" ht="15" customHeight="1" x14ac:dyDescent="0.2">
      <c r="A244" s="208" t="s">
        <v>424</v>
      </c>
      <c r="B244" s="209"/>
      <c r="C244" s="209"/>
      <c r="D244" s="181">
        <v>31742</v>
      </c>
      <c r="E244" s="58">
        <v>27730</v>
      </c>
      <c r="F244" s="58">
        <v>19899</v>
      </c>
      <c r="G244" s="58">
        <v>17180</v>
      </c>
      <c r="H244" s="58">
        <v>11843</v>
      </c>
      <c r="I244" s="58">
        <v>10550</v>
      </c>
    </row>
    <row r="245" spans="1:9" ht="15" customHeight="1" x14ac:dyDescent="0.2">
      <c r="A245" s="208" t="s">
        <v>425</v>
      </c>
      <c r="B245" s="209"/>
      <c r="C245" s="209"/>
      <c r="D245" s="181">
        <v>36675</v>
      </c>
      <c r="E245" s="58">
        <v>30901</v>
      </c>
      <c r="F245" s="58">
        <v>22595</v>
      </c>
      <c r="G245" s="58">
        <v>18723</v>
      </c>
      <c r="H245" s="58">
        <v>14080</v>
      </c>
      <c r="I245" s="58">
        <v>12178</v>
      </c>
    </row>
    <row r="246" spans="1:9" ht="15" customHeight="1" x14ac:dyDescent="0.2">
      <c r="A246" s="208" t="s">
        <v>426</v>
      </c>
      <c r="B246" s="209"/>
      <c r="C246" s="209"/>
      <c r="D246" s="181">
        <v>128916</v>
      </c>
      <c r="E246" s="58">
        <v>115956</v>
      </c>
      <c r="F246" s="58">
        <v>75472</v>
      </c>
      <c r="G246" s="58">
        <v>66031</v>
      </c>
      <c r="H246" s="58">
        <v>53444</v>
      </c>
      <c r="I246" s="58">
        <v>49925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11211</v>
      </c>
      <c r="E248" s="58">
        <v>10094</v>
      </c>
      <c r="F248" s="58">
        <v>3003</v>
      </c>
      <c r="G248" s="58">
        <v>2830</v>
      </c>
      <c r="H248" s="58">
        <v>1642</v>
      </c>
      <c r="I248" s="58">
        <v>1383</v>
      </c>
    </row>
    <row r="249" spans="1:9" ht="15" customHeight="1" x14ac:dyDescent="0.2">
      <c r="A249" s="208" t="s">
        <v>429</v>
      </c>
      <c r="B249" s="209"/>
      <c r="C249" s="209"/>
      <c r="D249" s="181">
        <v>1352</v>
      </c>
      <c r="E249" s="58">
        <v>1262</v>
      </c>
      <c r="F249" s="58">
        <v>14942</v>
      </c>
      <c r="G249" s="58">
        <v>13577</v>
      </c>
      <c r="H249" s="58">
        <v>105</v>
      </c>
      <c r="I249" s="58">
        <v>102</v>
      </c>
    </row>
    <row r="250" spans="1:9" ht="15" customHeight="1" x14ac:dyDescent="0.2">
      <c r="A250" s="208" t="s">
        <v>430</v>
      </c>
      <c r="B250" s="209"/>
      <c r="C250" s="209"/>
      <c r="D250" s="181">
        <v>87059</v>
      </c>
      <c r="E250" s="58">
        <v>77287</v>
      </c>
      <c r="F250" s="58">
        <v>65607</v>
      </c>
      <c r="G250" s="58">
        <v>54993</v>
      </c>
      <c r="H250" s="58">
        <v>30422</v>
      </c>
      <c r="I250" s="58">
        <v>27135</v>
      </c>
    </row>
    <row r="251" spans="1:9" ht="15" customHeight="1" x14ac:dyDescent="0.2">
      <c r="A251" s="208" t="s">
        <v>431</v>
      </c>
      <c r="B251" s="209"/>
      <c r="C251" s="209"/>
      <c r="D251" s="181">
        <v>53187</v>
      </c>
      <c r="E251" s="58">
        <v>27430</v>
      </c>
      <c r="F251" s="58">
        <v>62889</v>
      </c>
      <c r="G251" s="58">
        <v>51562</v>
      </c>
      <c r="H251" s="58">
        <v>7836</v>
      </c>
      <c r="I251" s="58">
        <v>5372</v>
      </c>
    </row>
    <row r="252" spans="1:9" ht="15" customHeight="1" x14ac:dyDescent="0.2">
      <c r="A252" s="208" t="s">
        <v>432</v>
      </c>
      <c r="B252" s="209"/>
      <c r="C252" s="209"/>
      <c r="D252" s="181">
        <v>3586</v>
      </c>
      <c r="E252" s="58">
        <v>2464</v>
      </c>
      <c r="F252" s="58">
        <v>19899</v>
      </c>
      <c r="G252" s="58">
        <v>17180</v>
      </c>
      <c r="H252" s="58">
        <v>905</v>
      </c>
      <c r="I252" s="58">
        <v>632</v>
      </c>
    </row>
    <row r="253" spans="1:9" ht="15" customHeight="1" x14ac:dyDescent="0.2">
      <c r="A253" s="208" t="s">
        <v>433</v>
      </c>
      <c r="B253" s="209"/>
      <c r="C253" s="209"/>
      <c r="D253" s="181">
        <v>87451</v>
      </c>
      <c r="E253" s="58">
        <v>82280</v>
      </c>
      <c r="F253" s="58">
        <v>22595</v>
      </c>
      <c r="G253" s="58">
        <v>18723</v>
      </c>
      <c r="H253" s="58">
        <v>34369</v>
      </c>
      <c r="I253" s="58">
        <v>32207</v>
      </c>
    </row>
    <row r="254" spans="1:9" ht="15" customHeight="1" x14ac:dyDescent="0.2">
      <c r="A254" s="208" t="s">
        <v>434</v>
      </c>
      <c r="B254" s="209"/>
      <c r="C254" s="209"/>
      <c r="D254" s="181">
        <v>21426</v>
      </c>
      <c r="E254" s="58">
        <v>19734</v>
      </c>
      <c r="F254" s="58">
        <v>75472</v>
      </c>
      <c r="G254" s="58">
        <v>66031</v>
      </c>
      <c r="H254" s="58">
        <v>5031</v>
      </c>
      <c r="I254" s="58">
        <v>4656</v>
      </c>
    </row>
    <row r="255" spans="1:9" ht="15" customHeight="1" x14ac:dyDescent="0.2">
      <c r="A255" s="208" t="s">
        <v>435</v>
      </c>
      <c r="B255" s="209"/>
      <c r="C255" s="209"/>
      <c r="D255" s="181">
        <v>66312</v>
      </c>
      <c r="E255" s="58">
        <v>62918</v>
      </c>
      <c r="F255" s="58">
        <v>0</v>
      </c>
      <c r="G255" s="58">
        <v>0</v>
      </c>
      <c r="H255" s="58">
        <v>27243</v>
      </c>
      <c r="I255" s="58">
        <v>26111</v>
      </c>
    </row>
    <row r="256" spans="1:9" x14ac:dyDescent="0.2">
      <c r="A256" s="208" t="s">
        <v>436</v>
      </c>
      <c r="B256" s="209"/>
      <c r="C256" s="209"/>
      <c r="D256" s="181">
        <v>86022</v>
      </c>
      <c r="E256" s="58">
        <v>82813</v>
      </c>
      <c r="F256" s="58">
        <v>0</v>
      </c>
      <c r="G256" s="58">
        <v>0</v>
      </c>
      <c r="H256" s="58">
        <v>45646</v>
      </c>
      <c r="I256" s="58">
        <v>43788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8565</v>
      </c>
      <c r="E259" s="78">
        <f>SUM(E260:E299)</f>
        <v>4246</v>
      </c>
      <c r="F259" s="83">
        <v>369.04</v>
      </c>
      <c r="G259" s="83">
        <v>182.99</v>
      </c>
      <c r="H259" s="84">
        <f>IF(D259&gt;0,E259/D259-1,"N/A")</f>
        <v>-0.50426152948044367</v>
      </c>
      <c r="I259" s="84">
        <f>IF(F259&gt;0,G259/F259-1,"N/A")</f>
        <v>-0.50414589204422278</v>
      </c>
    </row>
    <row r="260" spans="1:9" ht="15.75" customHeight="1" x14ac:dyDescent="0.2">
      <c r="A260" s="138" t="s">
        <v>212</v>
      </c>
      <c r="B260" s="106"/>
      <c r="C260" s="107"/>
      <c r="D260" s="58">
        <v>279</v>
      </c>
      <c r="E260" s="58">
        <v>109</v>
      </c>
      <c r="F260" s="81">
        <v>12.02</v>
      </c>
      <c r="G260" s="81">
        <v>4.7</v>
      </c>
      <c r="H260" s="62">
        <f>IF(D260&gt;0,E260/D260-1,"N/A")</f>
        <v>-0.60931899641577059</v>
      </c>
      <c r="I260" s="62">
        <f>IF(F260&gt;0,G260/F260-1,"N/A")</f>
        <v>-0.60898502495840257</v>
      </c>
    </row>
    <row r="261" spans="1:9" ht="15.75" customHeight="1" x14ac:dyDescent="0.2">
      <c r="A261" s="139" t="s">
        <v>290</v>
      </c>
      <c r="B261" s="108"/>
      <c r="C261" s="109"/>
      <c r="D261" s="60">
        <v>1238</v>
      </c>
      <c r="E261" s="60">
        <v>641</v>
      </c>
      <c r="F261" s="82">
        <v>53.34</v>
      </c>
      <c r="G261" s="82">
        <v>27.62</v>
      </c>
      <c r="H261" s="63">
        <f>IF(D261&gt;0,E261/D261-1,"N/A")</f>
        <v>-0.4822294022617124</v>
      </c>
      <c r="I261" s="63">
        <f>IF(F261&gt;0,G261/F261-1,"N/A")</f>
        <v>-0.48218972628421453</v>
      </c>
    </row>
    <row r="262" spans="1:9" ht="15.75" customHeight="1" x14ac:dyDescent="0.2">
      <c r="A262" s="138" t="s">
        <v>213</v>
      </c>
      <c r="B262" s="106"/>
      <c r="C262" s="107"/>
      <c r="D262" s="58">
        <v>30</v>
      </c>
      <c r="E262" s="58">
        <v>32</v>
      </c>
      <c r="F262" s="81">
        <v>1.29</v>
      </c>
      <c r="G262" s="81">
        <v>1.38</v>
      </c>
      <c r="H262" s="62">
        <f t="shared" ref="H262:H299" si="9">IF(D262&gt;0,E262/D262-1,"N/A")</f>
        <v>6.6666666666666652E-2</v>
      </c>
      <c r="I262" s="62">
        <f t="shared" ref="I262:I299" si="10">IF(F262&gt;0,G262/F262-1,"N/A")</f>
        <v>6.9767441860465018E-2</v>
      </c>
    </row>
    <row r="263" spans="1:9" ht="15.75" customHeight="1" x14ac:dyDescent="0.2">
      <c r="A263" s="139" t="s">
        <v>214</v>
      </c>
      <c r="B263" s="108"/>
      <c r="C263" s="109"/>
      <c r="D263" s="60">
        <v>3</v>
      </c>
      <c r="E263" s="60">
        <v>10</v>
      </c>
      <c r="F263" s="82">
        <v>0.13</v>
      </c>
      <c r="G263" s="82">
        <v>0.43</v>
      </c>
      <c r="H263" s="63">
        <f t="shared" si="9"/>
        <v>2.3333333333333335</v>
      </c>
      <c r="I263" s="63">
        <f t="shared" si="10"/>
        <v>2.3076923076923075</v>
      </c>
    </row>
    <row r="264" spans="1:9" ht="15.75" customHeight="1" x14ac:dyDescent="0.2">
      <c r="A264" s="138" t="s">
        <v>211</v>
      </c>
      <c r="B264" s="106"/>
      <c r="C264" s="107"/>
      <c r="D264" s="58">
        <v>465</v>
      </c>
      <c r="E264" s="58">
        <v>95</v>
      </c>
      <c r="F264" s="81">
        <v>20.04</v>
      </c>
      <c r="G264" s="81">
        <v>4.09</v>
      </c>
      <c r="H264" s="62">
        <f t="shared" si="9"/>
        <v>-0.79569892473118276</v>
      </c>
      <c r="I264" s="62">
        <f t="shared" si="10"/>
        <v>-0.79590818363273452</v>
      </c>
    </row>
    <row r="265" spans="1:9" ht="15.75" customHeight="1" x14ac:dyDescent="0.2">
      <c r="A265" s="139" t="s">
        <v>291</v>
      </c>
      <c r="B265" s="108"/>
      <c r="C265" s="109"/>
      <c r="D265" s="60">
        <v>165</v>
      </c>
      <c r="E265" s="60">
        <v>116</v>
      </c>
      <c r="F265" s="82">
        <v>7.11</v>
      </c>
      <c r="G265" s="82">
        <v>5</v>
      </c>
      <c r="H265" s="63">
        <f t="shared" si="9"/>
        <v>-0.29696969696969699</v>
      </c>
      <c r="I265" s="63">
        <f t="shared" si="10"/>
        <v>-0.29676511954992968</v>
      </c>
    </row>
    <row r="266" spans="1:9" ht="15.75" customHeight="1" x14ac:dyDescent="0.2">
      <c r="A266" s="138" t="s">
        <v>236</v>
      </c>
      <c r="B266" s="106"/>
      <c r="C266" s="107"/>
      <c r="D266" s="58">
        <v>352</v>
      </c>
      <c r="E266" s="58">
        <v>456</v>
      </c>
      <c r="F266" s="81">
        <v>15.17</v>
      </c>
      <c r="G266" s="81">
        <v>19.649999999999999</v>
      </c>
      <c r="H266" s="62">
        <f t="shared" si="9"/>
        <v>0.29545454545454541</v>
      </c>
      <c r="I266" s="62">
        <f t="shared" si="10"/>
        <v>0.29531970995385626</v>
      </c>
    </row>
    <row r="267" spans="1:9" ht="15.75" customHeight="1" x14ac:dyDescent="0.2">
      <c r="A267" s="139" t="s">
        <v>292</v>
      </c>
      <c r="B267" s="108"/>
      <c r="C267" s="109"/>
      <c r="D267" s="60">
        <v>172</v>
      </c>
      <c r="E267" s="60">
        <v>109</v>
      </c>
      <c r="F267" s="82">
        <v>7.41</v>
      </c>
      <c r="G267" s="82">
        <v>4.7</v>
      </c>
      <c r="H267" s="63">
        <f t="shared" si="9"/>
        <v>-0.36627906976744184</v>
      </c>
      <c r="I267" s="63">
        <f t="shared" si="10"/>
        <v>-0.36572199730094468</v>
      </c>
    </row>
    <row r="268" spans="1:9" ht="15.75" x14ac:dyDescent="0.2">
      <c r="A268" s="138" t="s">
        <v>293</v>
      </c>
      <c r="B268" s="106"/>
      <c r="C268" s="107"/>
      <c r="D268" s="58">
        <v>36</v>
      </c>
      <c r="E268" s="58">
        <v>7</v>
      </c>
      <c r="F268" s="81">
        <v>1.55</v>
      </c>
      <c r="G268" s="81">
        <v>0.3</v>
      </c>
      <c r="H268" s="62">
        <f t="shared" si="9"/>
        <v>-0.80555555555555558</v>
      </c>
      <c r="I268" s="62">
        <f t="shared" si="10"/>
        <v>-0.80645161290322576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884</v>
      </c>
      <c r="E270" s="58">
        <v>121</v>
      </c>
      <c r="F270" s="81">
        <v>38.090000000000003</v>
      </c>
      <c r="G270" s="81">
        <v>5.21</v>
      </c>
      <c r="H270" s="62">
        <f t="shared" si="9"/>
        <v>-0.8631221719457014</v>
      </c>
      <c r="I270" s="62">
        <f t="shared" si="10"/>
        <v>-0.86321869257022843</v>
      </c>
    </row>
    <row r="271" spans="1:9" ht="15.75" x14ac:dyDescent="0.2">
      <c r="A271" s="139" t="s">
        <v>295</v>
      </c>
      <c r="B271" s="108"/>
      <c r="C271" s="109"/>
      <c r="D271" s="60">
        <v>59</v>
      </c>
      <c r="E271" s="60">
        <v>79</v>
      </c>
      <c r="F271" s="82">
        <v>2.54</v>
      </c>
      <c r="G271" s="82">
        <v>3.4</v>
      </c>
      <c r="H271" s="63">
        <f t="shared" si="9"/>
        <v>0.33898305084745761</v>
      </c>
      <c r="I271" s="63">
        <f t="shared" si="10"/>
        <v>0.33858267716535417</v>
      </c>
    </row>
    <row r="272" spans="1:9" ht="15.75" customHeight="1" x14ac:dyDescent="0.2">
      <c r="A272" s="138" t="s">
        <v>296</v>
      </c>
      <c r="B272" s="106"/>
      <c r="C272" s="107"/>
      <c r="D272" s="58">
        <v>7</v>
      </c>
      <c r="E272" s="58">
        <v>13</v>
      </c>
      <c r="F272" s="81">
        <v>0.3</v>
      </c>
      <c r="G272" s="81">
        <v>0.56000000000000005</v>
      </c>
      <c r="H272" s="62">
        <f t="shared" si="9"/>
        <v>0.85714285714285721</v>
      </c>
      <c r="I272" s="62">
        <f t="shared" si="10"/>
        <v>0.86666666666666692</v>
      </c>
    </row>
    <row r="273" spans="1:9" ht="15.75" customHeight="1" x14ac:dyDescent="0.2">
      <c r="A273" s="139" t="s">
        <v>297</v>
      </c>
      <c r="B273" s="108"/>
      <c r="C273" s="109"/>
      <c r="D273" s="60">
        <v>2</v>
      </c>
      <c r="E273" s="60">
        <v>0</v>
      </c>
      <c r="F273" s="82">
        <v>0.09</v>
      </c>
      <c r="G273" s="82">
        <v>0</v>
      </c>
      <c r="H273" s="63">
        <f t="shared" si="9"/>
        <v>-1</v>
      </c>
      <c r="I273" s="63">
        <f t="shared" si="10"/>
        <v>-1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0</v>
      </c>
      <c r="E275" s="60">
        <v>1</v>
      </c>
      <c r="F275" s="82">
        <v>0</v>
      </c>
      <c r="G275" s="82">
        <v>0.04</v>
      </c>
      <c r="H275" s="63" t="str">
        <f t="shared" si="9"/>
        <v>N/A</v>
      </c>
      <c r="I275" s="63" t="str">
        <f t="shared" si="10"/>
        <v>N/A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0</v>
      </c>
      <c r="F276" s="81">
        <v>0</v>
      </c>
      <c r="G276" s="81">
        <v>0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39</v>
      </c>
      <c r="E277" s="60">
        <v>47</v>
      </c>
      <c r="F277" s="82">
        <v>1.68</v>
      </c>
      <c r="G277" s="82">
        <v>2.0299999999999998</v>
      </c>
      <c r="H277" s="63">
        <f t="shared" si="9"/>
        <v>0.20512820512820507</v>
      </c>
      <c r="I277" s="63">
        <f t="shared" si="10"/>
        <v>0.20833333333333326</v>
      </c>
    </row>
    <row r="278" spans="1:9" ht="15.75" x14ac:dyDescent="0.2">
      <c r="A278" s="138" t="s">
        <v>301</v>
      </c>
      <c r="B278" s="106"/>
      <c r="C278" s="107"/>
      <c r="D278" s="58">
        <v>6</v>
      </c>
      <c r="E278" s="58">
        <v>4</v>
      </c>
      <c r="F278" s="81">
        <v>0.26</v>
      </c>
      <c r="G278" s="81">
        <v>0.17</v>
      </c>
      <c r="H278" s="62">
        <f t="shared" si="9"/>
        <v>-0.33333333333333337</v>
      </c>
      <c r="I278" s="62">
        <f t="shared" si="10"/>
        <v>-0.34615384615384615</v>
      </c>
    </row>
    <row r="279" spans="1:9" ht="15.75" x14ac:dyDescent="0.2">
      <c r="A279" s="139" t="s">
        <v>302</v>
      </c>
      <c r="B279" s="108"/>
      <c r="C279" s="109"/>
      <c r="D279" s="60">
        <v>6</v>
      </c>
      <c r="E279" s="60">
        <v>0</v>
      </c>
      <c r="F279" s="82">
        <v>0.26</v>
      </c>
      <c r="G279" s="82">
        <v>0</v>
      </c>
      <c r="H279" s="63">
        <f t="shared" si="9"/>
        <v>-1</v>
      </c>
      <c r="I279" s="63">
        <f t="shared" si="10"/>
        <v>-1</v>
      </c>
    </row>
    <row r="280" spans="1:9" ht="15.75" x14ac:dyDescent="0.2">
      <c r="A280" s="138" t="s">
        <v>303</v>
      </c>
      <c r="B280" s="106"/>
      <c r="C280" s="107"/>
      <c r="D280" s="58">
        <v>5</v>
      </c>
      <c r="E280" s="58">
        <v>2</v>
      </c>
      <c r="F280" s="81">
        <v>0.22</v>
      </c>
      <c r="G280" s="81">
        <v>0.09</v>
      </c>
      <c r="H280" s="62">
        <f t="shared" si="9"/>
        <v>-0.6</v>
      </c>
      <c r="I280" s="62">
        <f t="shared" si="10"/>
        <v>-0.59090909090909094</v>
      </c>
    </row>
    <row r="281" spans="1:9" ht="15.75" x14ac:dyDescent="0.2">
      <c r="A281" s="139" t="s">
        <v>304</v>
      </c>
      <c r="B281" s="108"/>
      <c r="C281" s="109"/>
      <c r="D281" s="60">
        <v>0</v>
      </c>
      <c r="E281" s="60">
        <v>1</v>
      </c>
      <c r="F281" s="82">
        <v>0</v>
      </c>
      <c r="G281" s="82">
        <v>0.04</v>
      </c>
      <c r="H281" s="63" t="str">
        <f t="shared" si="9"/>
        <v>N/A</v>
      </c>
      <c r="I281" s="63" t="str">
        <f t="shared" si="10"/>
        <v>N/A</v>
      </c>
    </row>
    <row r="282" spans="1:9" ht="15.75" x14ac:dyDescent="0.2">
      <c r="A282" s="138" t="s">
        <v>305</v>
      </c>
      <c r="B282" s="106"/>
      <c r="C282" s="107"/>
      <c r="D282" s="58">
        <v>5</v>
      </c>
      <c r="E282" s="58">
        <v>4</v>
      </c>
      <c r="F282" s="81">
        <v>0.22</v>
      </c>
      <c r="G282" s="81">
        <v>0.17</v>
      </c>
      <c r="H282" s="62">
        <f t="shared" si="9"/>
        <v>-0.19999999999999996</v>
      </c>
      <c r="I282" s="62">
        <f t="shared" si="10"/>
        <v>-0.22727272727272718</v>
      </c>
    </row>
    <row r="283" spans="1:9" ht="15.75" x14ac:dyDescent="0.2">
      <c r="A283" s="139" t="s">
        <v>306</v>
      </c>
      <c r="B283" s="108"/>
      <c r="C283" s="109"/>
      <c r="D283" s="60">
        <v>231</v>
      </c>
      <c r="E283" s="60">
        <v>200</v>
      </c>
      <c r="F283" s="82">
        <v>9.9499999999999993</v>
      </c>
      <c r="G283" s="82">
        <v>8.6199999999999992</v>
      </c>
      <c r="H283" s="63">
        <f t="shared" si="9"/>
        <v>-0.13419913419913421</v>
      </c>
      <c r="I283" s="63">
        <f t="shared" si="10"/>
        <v>-0.13366834170854269</v>
      </c>
    </row>
    <row r="284" spans="1:9" ht="15.75" x14ac:dyDescent="0.2">
      <c r="A284" s="138" t="s">
        <v>237</v>
      </c>
      <c r="B284" s="106"/>
      <c r="C284" s="107"/>
      <c r="D284" s="58">
        <v>280</v>
      </c>
      <c r="E284" s="58">
        <v>221</v>
      </c>
      <c r="F284" s="81">
        <v>12.06</v>
      </c>
      <c r="G284" s="81">
        <v>9.52</v>
      </c>
      <c r="H284" s="62">
        <f t="shared" si="9"/>
        <v>-0.21071428571428574</v>
      </c>
      <c r="I284" s="62">
        <f t="shared" si="10"/>
        <v>-0.21061359867330021</v>
      </c>
    </row>
    <row r="285" spans="1:9" ht="15.75" x14ac:dyDescent="0.2">
      <c r="A285" s="139" t="s">
        <v>321</v>
      </c>
      <c r="B285" s="108"/>
      <c r="C285" s="109"/>
      <c r="D285" s="60">
        <v>287</v>
      </c>
      <c r="E285" s="60">
        <v>123</v>
      </c>
      <c r="F285" s="82">
        <v>12.37</v>
      </c>
      <c r="G285" s="82">
        <v>5.3</v>
      </c>
      <c r="H285" s="63">
        <f t="shared" si="9"/>
        <v>-0.5714285714285714</v>
      </c>
      <c r="I285" s="63">
        <f t="shared" si="10"/>
        <v>-0.57154405820533549</v>
      </c>
    </row>
    <row r="286" spans="1:9" ht="15.75" x14ac:dyDescent="0.2">
      <c r="A286" s="138" t="s">
        <v>307</v>
      </c>
      <c r="B286" s="106"/>
      <c r="C286" s="107"/>
      <c r="D286" s="58">
        <v>4</v>
      </c>
      <c r="E286" s="58">
        <v>7</v>
      </c>
      <c r="F286" s="81">
        <v>0.17</v>
      </c>
      <c r="G286" s="81">
        <v>0.3</v>
      </c>
      <c r="H286" s="62">
        <f t="shared" si="9"/>
        <v>0.75</v>
      </c>
      <c r="I286" s="62">
        <f t="shared" si="10"/>
        <v>0.7647058823529409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</v>
      </c>
      <c r="E288" s="58">
        <v>0</v>
      </c>
      <c r="F288" s="81">
        <v>0.04</v>
      </c>
      <c r="G288" s="81">
        <v>0</v>
      </c>
      <c r="H288" s="62">
        <f t="shared" si="9"/>
        <v>-1</v>
      </c>
      <c r="I288" s="62">
        <f t="shared" si="10"/>
        <v>-1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74</v>
      </c>
      <c r="E290" s="58">
        <v>32</v>
      </c>
      <c r="F290" s="81">
        <v>3.19</v>
      </c>
      <c r="G290" s="81">
        <v>1.38</v>
      </c>
      <c r="H290" s="62">
        <f t="shared" si="9"/>
        <v>-0.56756756756756754</v>
      </c>
      <c r="I290" s="62">
        <f t="shared" si="10"/>
        <v>-0.56739811912225702</v>
      </c>
    </row>
    <row r="291" spans="1:9" ht="15.75" x14ac:dyDescent="0.2">
      <c r="A291" s="139" t="s">
        <v>216</v>
      </c>
      <c r="B291" s="108"/>
      <c r="C291" s="109"/>
      <c r="D291" s="60">
        <v>1898</v>
      </c>
      <c r="E291" s="60">
        <v>928</v>
      </c>
      <c r="F291" s="82">
        <v>81.78</v>
      </c>
      <c r="G291" s="82">
        <v>39.979999999999997</v>
      </c>
      <c r="H291" s="63">
        <f t="shared" si="9"/>
        <v>-0.51106427818756583</v>
      </c>
      <c r="I291" s="63">
        <f t="shared" si="10"/>
        <v>-0.51112741501589642</v>
      </c>
    </row>
    <row r="292" spans="1:9" ht="15.75" x14ac:dyDescent="0.2">
      <c r="A292" s="138" t="s">
        <v>311</v>
      </c>
      <c r="B292" s="106"/>
      <c r="C292" s="107"/>
      <c r="D292" s="58">
        <v>2</v>
      </c>
      <c r="E292" s="58">
        <v>3</v>
      </c>
      <c r="F292" s="81">
        <v>0.09</v>
      </c>
      <c r="G292" s="81">
        <v>0.13</v>
      </c>
      <c r="H292" s="62">
        <f t="shared" si="9"/>
        <v>0.5</v>
      </c>
      <c r="I292" s="62">
        <f t="shared" si="10"/>
        <v>0.44444444444444464</v>
      </c>
    </row>
    <row r="293" spans="1:9" ht="15.75" x14ac:dyDescent="0.2">
      <c r="A293" s="139" t="s">
        <v>312</v>
      </c>
      <c r="B293" s="108"/>
      <c r="C293" s="109"/>
      <c r="D293" s="60">
        <v>9</v>
      </c>
      <c r="E293" s="60">
        <v>20</v>
      </c>
      <c r="F293" s="82">
        <v>0.39</v>
      </c>
      <c r="G293" s="82">
        <v>0.86</v>
      </c>
      <c r="H293" s="63">
        <f t="shared" si="9"/>
        <v>1.2222222222222223</v>
      </c>
      <c r="I293" s="63">
        <f t="shared" si="10"/>
        <v>1.2051282051282048</v>
      </c>
    </row>
    <row r="294" spans="1:9" ht="15.75" x14ac:dyDescent="0.2">
      <c r="A294" s="138" t="s">
        <v>313</v>
      </c>
      <c r="B294" s="106"/>
      <c r="C294" s="107"/>
      <c r="D294" s="58">
        <v>3</v>
      </c>
      <c r="E294" s="58">
        <v>5</v>
      </c>
      <c r="F294" s="81">
        <v>0.13</v>
      </c>
      <c r="G294" s="81">
        <v>0.22</v>
      </c>
      <c r="H294" s="62">
        <f t="shared" si="9"/>
        <v>0.66666666666666674</v>
      </c>
      <c r="I294" s="62">
        <f t="shared" si="10"/>
        <v>0.69230769230769229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8</v>
      </c>
      <c r="E296" s="58">
        <v>2</v>
      </c>
      <c r="F296" s="81">
        <v>0.34</v>
      </c>
      <c r="G296" s="81">
        <v>0.09</v>
      </c>
      <c r="H296" s="62">
        <f t="shared" si="9"/>
        <v>-0.75</v>
      </c>
      <c r="I296" s="62">
        <f t="shared" si="10"/>
        <v>-0.73529411764705888</v>
      </c>
    </row>
    <row r="297" spans="1:9" ht="15.75" x14ac:dyDescent="0.2">
      <c r="A297" s="139" t="s">
        <v>316</v>
      </c>
      <c r="B297" s="108"/>
      <c r="C297" s="109"/>
      <c r="D297" s="60">
        <v>17</v>
      </c>
      <c r="E297" s="60">
        <v>4</v>
      </c>
      <c r="F297" s="82">
        <v>0.73</v>
      </c>
      <c r="G297" s="82">
        <v>0.17</v>
      </c>
      <c r="H297" s="63">
        <f t="shared" si="9"/>
        <v>-0.76470588235294112</v>
      </c>
      <c r="I297" s="63">
        <f t="shared" si="10"/>
        <v>-0.76712328767123283</v>
      </c>
    </row>
    <row r="298" spans="1:9" ht="15.75" x14ac:dyDescent="0.2">
      <c r="A298" s="138" t="s">
        <v>317</v>
      </c>
      <c r="B298" s="106"/>
      <c r="C298" s="107"/>
      <c r="D298" s="58">
        <v>223</v>
      </c>
      <c r="E298" s="58">
        <v>291</v>
      </c>
      <c r="F298" s="81">
        <v>9.61</v>
      </c>
      <c r="G298" s="81">
        <v>12.54</v>
      </c>
      <c r="H298" s="62">
        <f t="shared" si="9"/>
        <v>0.30493273542600896</v>
      </c>
      <c r="I298" s="62">
        <f t="shared" si="10"/>
        <v>0.30489073881373563</v>
      </c>
    </row>
    <row r="299" spans="1:9" ht="15.75" x14ac:dyDescent="0.2">
      <c r="A299" s="139" t="s">
        <v>318</v>
      </c>
      <c r="B299" s="108"/>
      <c r="C299" s="109"/>
      <c r="D299" s="60">
        <v>1775</v>
      </c>
      <c r="E299" s="60">
        <v>563</v>
      </c>
      <c r="F299" s="82">
        <v>76.48</v>
      </c>
      <c r="G299" s="82">
        <v>24.26</v>
      </c>
      <c r="H299" s="63">
        <f t="shared" si="9"/>
        <v>-0.68281690140845064</v>
      </c>
      <c r="I299" s="63">
        <f t="shared" si="10"/>
        <v>-0.68279288702928875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319946</v>
      </c>
      <c r="C384" s="166">
        <f>B384/B$403</f>
        <v>0.27485164096942788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324010</v>
      </c>
      <c r="C385" s="166">
        <f>B385/B$403</f>
        <v>0.27834284595058023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454791</v>
      </c>
      <c r="C386" s="166">
        <f>B386/B$403</f>
        <v>0.39069109364745014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39102</v>
      </c>
      <c r="C387" s="166">
        <f>B387/B$403</f>
        <v>3.3590821154777899E-2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384</v>
      </c>
      <c r="C388" s="166">
        <f>B388/B$403</f>
        <v>3.2987763601439091E-4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331710</v>
      </c>
      <c r="E389" s="166">
        <f>D389/D$403</f>
        <v>0.28798870652951514</v>
      </c>
      <c r="F389" s="165">
        <v>349716</v>
      </c>
      <c r="G389" s="166">
        <f>F389/F$403</f>
        <v>0.3039914326494636</v>
      </c>
      <c r="H389" s="165">
        <v>346702</v>
      </c>
      <c r="I389" s="166">
        <f t="shared" ref="I389:I396" si="11">H389/H$403</f>
        <v>0.34390672613001522</v>
      </c>
    </row>
    <row r="390" spans="1:9" ht="15.75" x14ac:dyDescent="0.25">
      <c r="A390" s="161" t="s">
        <v>345</v>
      </c>
      <c r="B390" s="167"/>
      <c r="C390" s="167"/>
      <c r="D390" s="165">
        <v>367845</v>
      </c>
      <c r="E390" s="166">
        <f t="shared" ref="E390:E397" si="12">D390/D$403</f>
        <v>0.31936090486674956</v>
      </c>
      <c r="F390" s="165">
        <v>346067</v>
      </c>
      <c r="G390" s="166">
        <f t="shared" ref="G390:G397" si="13">F390/F$403</f>
        <v>0.30081953105577647</v>
      </c>
      <c r="H390" s="165">
        <v>237455</v>
      </c>
      <c r="I390" s="166">
        <f t="shared" si="11"/>
        <v>0.23554052659979685</v>
      </c>
    </row>
    <row r="391" spans="1:9" ht="15.75" x14ac:dyDescent="0.25">
      <c r="A391" s="161" t="s">
        <v>346</v>
      </c>
      <c r="B391" s="167"/>
      <c r="C391" s="167"/>
      <c r="D391" s="165">
        <v>28209</v>
      </c>
      <c r="E391" s="166">
        <f t="shared" si="12"/>
        <v>2.4490890906186405E-2</v>
      </c>
      <c r="F391" s="165">
        <v>29175</v>
      </c>
      <c r="G391" s="166">
        <f t="shared" si="13"/>
        <v>2.5360435460625479E-2</v>
      </c>
      <c r="H391" s="165">
        <v>23234</v>
      </c>
      <c r="I391" s="166">
        <f t="shared" si="11"/>
        <v>2.3046676612493652E-2</v>
      </c>
    </row>
    <row r="392" spans="1:9" ht="15.75" x14ac:dyDescent="0.25">
      <c r="A392" s="161" t="s">
        <v>347</v>
      </c>
      <c r="B392" s="167"/>
      <c r="C392" s="167"/>
      <c r="D392" s="165">
        <v>37557</v>
      </c>
      <c r="E392" s="166">
        <f t="shared" si="12"/>
        <v>3.2606770525847879E-2</v>
      </c>
      <c r="F392" s="165">
        <v>37212</v>
      </c>
      <c r="G392" s="166">
        <f t="shared" si="13"/>
        <v>3.2346616087773616E-2</v>
      </c>
      <c r="H392" s="165">
        <v>25949</v>
      </c>
      <c r="I392" s="166">
        <f t="shared" si="11"/>
        <v>2.5739787011173184E-2</v>
      </c>
    </row>
    <row r="393" spans="1:9" ht="15.75" x14ac:dyDescent="0.25">
      <c r="A393" s="161" t="s">
        <v>348</v>
      </c>
      <c r="B393" s="167"/>
      <c r="C393" s="167"/>
      <c r="D393" s="165">
        <v>16969</v>
      </c>
      <c r="E393" s="166">
        <f t="shared" si="12"/>
        <v>1.4732387811942185E-2</v>
      </c>
      <c r="F393" s="165">
        <v>17307</v>
      </c>
      <c r="G393" s="166">
        <f t="shared" si="13"/>
        <v>1.5044149323634796E-2</v>
      </c>
      <c r="H393" s="165">
        <v>15540</v>
      </c>
      <c r="I393" s="166">
        <f t="shared" si="11"/>
        <v>1.5414709243270696E-2</v>
      </c>
    </row>
    <row r="394" spans="1:9" ht="15.75" x14ac:dyDescent="0.25">
      <c r="A394" s="161" t="s">
        <v>349</v>
      </c>
      <c r="B394" s="167"/>
      <c r="C394" s="167"/>
      <c r="D394" s="165">
        <v>23820</v>
      </c>
      <c r="E394" s="166">
        <f t="shared" si="12"/>
        <v>2.0680386450613639E-2</v>
      </c>
      <c r="F394" s="165">
        <v>22342</v>
      </c>
      <c r="G394" s="166">
        <f t="shared" si="13"/>
        <v>1.942083458650538E-2</v>
      </c>
      <c r="H394" s="165">
        <v>30314</v>
      </c>
      <c r="I394" s="166">
        <f t="shared" si="11"/>
        <v>3.0069594337227019E-2</v>
      </c>
    </row>
    <row r="395" spans="1:9" ht="15.75" x14ac:dyDescent="0.25">
      <c r="A395" s="161" t="s">
        <v>350</v>
      </c>
      <c r="B395" s="167"/>
      <c r="C395" s="167"/>
      <c r="D395" s="165">
        <v>278196</v>
      </c>
      <c r="E395" s="166">
        <f t="shared" si="12"/>
        <v>0.24152816074789724</v>
      </c>
      <c r="F395" s="165">
        <v>281915</v>
      </c>
      <c r="G395" s="166">
        <f t="shared" si="13"/>
        <v>0.24505525836785713</v>
      </c>
      <c r="H395" s="165">
        <v>267916</v>
      </c>
      <c r="I395" s="166">
        <f t="shared" si="11"/>
        <v>0.26575593575418993</v>
      </c>
    </row>
    <row r="396" spans="1:9" ht="15.75" x14ac:dyDescent="0.25">
      <c r="A396" s="161" t="s">
        <v>351</v>
      </c>
      <c r="B396" s="167"/>
      <c r="C396" s="167"/>
      <c r="D396" s="165">
        <v>11758</v>
      </c>
      <c r="E396" s="166">
        <f t="shared" si="12"/>
        <v>1.0208227703035902E-2</v>
      </c>
      <c r="F396" s="165">
        <v>11401</v>
      </c>
      <c r="G396" s="166">
        <f t="shared" si="13"/>
        <v>9.9103453191633616E-3</v>
      </c>
      <c r="H396" s="165">
        <v>14466</v>
      </c>
      <c r="I396" s="166">
        <f t="shared" si="11"/>
        <v>1.4349368334179788E-2</v>
      </c>
    </row>
    <row r="397" spans="1:9" ht="15.75" x14ac:dyDescent="0.25">
      <c r="A397" s="161" t="s">
        <v>352</v>
      </c>
      <c r="B397" s="167"/>
      <c r="C397" s="167"/>
      <c r="D397" s="165">
        <v>22817</v>
      </c>
      <c r="E397" s="166">
        <f t="shared" si="12"/>
        <v>1.9809587642470674E-2</v>
      </c>
      <c r="F397" s="165">
        <v>23245</v>
      </c>
      <c r="G397" s="166">
        <f t="shared" si="13"/>
        <v>2.020576940127641E-2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5057</v>
      </c>
      <c r="I398" s="166">
        <f>H398/H$403</f>
        <v>5.0162280980192995E-3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14687</v>
      </c>
      <c r="I399" s="166">
        <f>H399/H$403</f>
        <v>1.4568586528694768E-2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330</v>
      </c>
      <c r="C401" s="166">
        <f>B401/B$403</f>
        <v>2.8348859344986719E-4</v>
      </c>
      <c r="D401" s="165">
        <v>283</v>
      </c>
      <c r="E401" s="166">
        <f>D401/D$403</f>
        <v>2.4569896580703865E-4</v>
      </c>
      <c r="F401" s="165">
        <v>295</v>
      </c>
      <c r="G401" s="166">
        <f>F401/F$403</f>
        <v>2.5642942453760122E-4</v>
      </c>
      <c r="H401" s="165">
        <v>333</v>
      </c>
      <c r="I401" s="166">
        <f>H401/H$403</f>
        <v>3.3031519807008634E-4</v>
      </c>
    </row>
    <row r="402" spans="1:9" x14ac:dyDescent="0.2">
      <c r="A402" s="163" t="s">
        <v>356</v>
      </c>
      <c r="B402" s="165">
        <v>25505</v>
      </c>
      <c r="C402" s="166">
        <f>B402/B$403</f>
        <v>2.1910232048299585E-2</v>
      </c>
      <c r="D402" s="165">
        <v>32652</v>
      </c>
      <c r="E402" s="166">
        <f>D402/D$403</f>
        <v>2.8348277849934364E-2</v>
      </c>
      <c r="F402" s="165">
        <v>31739</v>
      </c>
      <c r="G402" s="166">
        <f>F402/F$403</f>
        <v>2.7589198323386188E-2</v>
      </c>
      <c r="H402" s="165">
        <v>26475</v>
      </c>
      <c r="I402" s="166">
        <f>H402/H$403</f>
        <v>2.6261546152869478E-2</v>
      </c>
    </row>
    <row r="403" spans="1:9" ht="15.75" x14ac:dyDescent="0.2">
      <c r="A403" s="140" t="s">
        <v>357</v>
      </c>
      <c r="B403" s="168">
        <f>SUM(B384:B388,B401:B402)</f>
        <v>1164068</v>
      </c>
      <c r="C403" s="169">
        <f>SUM(C384:C388,C401:C402)</f>
        <v>0.99999999999999989</v>
      </c>
      <c r="D403" s="168">
        <f>SUM(D389:D397,D400:D402)</f>
        <v>1151816</v>
      </c>
      <c r="E403" s="169">
        <f>SUM(E389:E397,E400:E402)</f>
        <v>1</v>
      </c>
      <c r="F403" s="168">
        <f>SUM(F389:F397,F400:F402)</f>
        <v>1150414</v>
      </c>
      <c r="G403" s="169">
        <f>SUM(G389:G397,G400:G402)</f>
        <v>1</v>
      </c>
      <c r="H403" s="168">
        <f>SUM(H389:H396,H398:H402)</f>
        <v>1008128</v>
      </c>
      <c r="I403" s="169">
        <f>SUM(I389:I396,I398:I402)</f>
        <v>0.99999999999999978</v>
      </c>
    </row>
    <row r="404" spans="1:9" x14ac:dyDescent="0.2">
      <c r="A404" s="163" t="s">
        <v>358</v>
      </c>
      <c r="B404" s="165">
        <v>1538613</v>
      </c>
      <c r="C404" s="170"/>
      <c r="D404" s="165">
        <v>1540139</v>
      </c>
      <c r="E404" s="170"/>
      <c r="F404" s="165">
        <v>1540088</v>
      </c>
      <c r="G404" s="170"/>
      <c r="H404" s="165">
        <v>1571963</v>
      </c>
      <c r="I404" s="170"/>
    </row>
    <row r="405" spans="1:9" ht="15.75" x14ac:dyDescent="0.2">
      <c r="A405" s="140" t="s">
        <v>359</v>
      </c>
      <c r="B405" s="171">
        <f>B403/B404</f>
        <v>0.75656971571148823</v>
      </c>
      <c r="C405" s="169"/>
      <c r="D405" s="171">
        <f>D403/D404</f>
        <v>0.74786496543493797</v>
      </c>
      <c r="E405" s="169"/>
      <c r="F405" s="171">
        <f>F403/F404</f>
        <v>0.74697939338531305</v>
      </c>
      <c r="G405" s="169"/>
      <c r="H405" s="171">
        <f>H403/H404</f>
        <v>0.64131789361454439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331480</v>
      </c>
      <c r="D429" s="177">
        <f t="shared" ref="D429:D434" si="14">C429/$B$58</f>
        <v>0.14380343335686097</v>
      </c>
      <c r="E429" s="172">
        <v>162053</v>
      </c>
      <c r="F429" s="177">
        <f>E429/$C$58</f>
        <v>0.14342255369727736</v>
      </c>
      <c r="G429" s="172">
        <v>169427</v>
      </c>
      <c r="H429" s="177">
        <f>G429/$D$58</f>
        <v>0.14416963355775056</v>
      </c>
    </row>
    <row r="430" spans="1:8" x14ac:dyDescent="0.2">
      <c r="A430" s="258" t="s">
        <v>364</v>
      </c>
      <c r="B430" s="259"/>
      <c r="C430" s="165">
        <v>306285</v>
      </c>
      <c r="D430" s="178">
        <f t="shared" si="14"/>
        <v>0.13287327918941161</v>
      </c>
      <c r="E430" s="165">
        <v>147864</v>
      </c>
      <c r="F430" s="178">
        <f t="shared" ref="F430:F441" si="15">E430/$C$58</f>
        <v>0.13086479410991603</v>
      </c>
      <c r="G430" s="165">
        <v>158421</v>
      </c>
      <c r="H430" s="178">
        <f t="shared" ref="H430:H441" si="16">G430/$D$58</f>
        <v>0.13480435537341984</v>
      </c>
    </row>
    <row r="431" spans="1:8" x14ac:dyDescent="0.2">
      <c r="A431" s="258" t="s">
        <v>365</v>
      </c>
      <c r="B431" s="259"/>
      <c r="C431" s="165">
        <v>25195</v>
      </c>
      <c r="D431" s="178">
        <f t="shared" si="14"/>
        <v>1.0930154167449354E-2</v>
      </c>
      <c r="E431" s="165">
        <v>14189</v>
      </c>
      <c r="F431" s="178">
        <f t="shared" si="15"/>
        <v>1.2557759587361349E-2</v>
      </c>
      <c r="G431" s="165">
        <v>11006</v>
      </c>
      <c r="H431" s="178">
        <f t="shared" si="16"/>
        <v>9.3652781843307307E-3</v>
      </c>
    </row>
    <row r="432" spans="1:8" ht="15.75" x14ac:dyDescent="0.25">
      <c r="A432" s="256" t="s">
        <v>366</v>
      </c>
      <c r="B432" s="257"/>
      <c r="C432" s="172">
        <v>10280</v>
      </c>
      <c r="D432" s="177">
        <f t="shared" si="14"/>
        <v>4.4596937821543706E-3</v>
      </c>
      <c r="E432" s="172">
        <v>6285</v>
      </c>
      <c r="F432" s="177">
        <f t="shared" si="15"/>
        <v>5.5624440768599669E-3</v>
      </c>
      <c r="G432" s="172">
        <v>3995</v>
      </c>
      <c r="H432" s="177">
        <f t="shared" si="16"/>
        <v>3.3994445163003152E-3</v>
      </c>
    </row>
    <row r="433" spans="1:8" x14ac:dyDescent="0.2">
      <c r="A433" s="258" t="s">
        <v>364</v>
      </c>
      <c r="B433" s="259"/>
      <c r="C433" s="165">
        <v>397</v>
      </c>
      <c r="D433" s="178">
        <f t="shared" si="14"/>
        <v>1.7222747388280984E-4</v>
      </c>
      <c r="E433" s="165">
        <v>264</v>
      </c>
      <c r="F433" s="178">
        <f t="shared" si="15"/>
        <v>2.3364920227383155E-4</v>
      </c>
      <c r="G433" s="165">
        <v>133</v>
      </c>
      <c r="H433" s="178">
        <f t="shared" si="16"/>
        <v>1.1317299641250111E-4</v>
      </c>
    </row>
    <row r="434" spans="1:8" x14ac:dyDescent="0.2">
      <c r="A434" s="258" t="s">
        <v>365</v>
      </c>
      <c r="B434" s="259"/>
      <c r="C434" s="165">
        <v>9883</v>
      </c>
      <c r="D434" s="178">
        <f t="shared" si="14"/>
        <v>4.2874663082715604E-3</v>
      </c>
      <c r="E434" s="165">
        <v>6021</v>
      </c>
      <c r="F434" s="178">
        <f t="shared" si="15"/>
        <v>5.3287948745861357E-3</v>
      </c>
      <c r="G434" s="165">
        <v>3862</v>
      </c>
      <c r="H434" s="178">
        <f t="shared" si="16"/>
        <v>3.2862715198878141E-3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5092</v>
      </c>
      <c r="D436" s="177">
        <f t="shared" ref="D436:D441" si="17">C436/$B$58</f>
        <v>2.209023418164402E-3</v>
      </c>
      <c r="E436" s="172">
        <v>2145</v>
      </c>
      <c r="F436" s="177">
        <f t="shared" si="15"/>
        <v>1.8983997684748814E-3</v>
      </c>
      <c r="G436" s="172">
        <v>2947</v>
      </c>
      <c r="H436" s="177">
        <f t="shared" si="16"/>
        <v>2.5076753415612086E-3</v>
      </c>
    </row>
    <row r="437" spans="1:8" x14ac:dyDescent="0.2">
      <c r="A437" s="258" t="s">
        <v>364</v>
      </c>
      <c r="B437" s="259"/>
      <c r="C437" s="165">
        <v>4877</v>
      </c>
      <c r="D437" s="178">
        <f t="shared" si="17"/>
        <v>2.1157516124092283E-3</v>
      </c>
      <c r="E437" s="165">
        <v>2042</v>
      </c>
      <c r="F437" s="178">
        <f t="shared" si="15"/>
        <v>1.8072411781938033E-3</v>
      </c>
      <c r="G437" s="165">
        <v>2835</v>
      </c>
      <c r="H437" s="178">
        <f t="shared" si="16"/>
        <v>2.4123717656348918E-3</v>
      </c>
    </row>
    <row r="438" spans="1:8" x14ac:dyDescent="0.2">
      <c r="A438" s="258" t="s">
        <v>365</v>
      </c>
      <c r="B438" s="259"/>
      <c r="C438" s="165">
        <v>215</v>
      </c>
      <c r="D438" s="178">
        <f t="shared" si="17"/>
        <v>9.3271805755174085E-5</v>
      </c>
      <c r="E438" s="165">
        <v>103</v>
      </c>
      <c r="F438" s="178">
        <f t="shared" si="15"/>
        <v>9.1158590281078218E-5</v>
      </c>
      <c r="G438" s="165">
        <v>112</v>
      </c>
      <c r="H438" s="178">
        <f t="shared" si="16"/>
        <v>9.530357592631672E-5</v>
      </c>
    </row>
    <row r="439" spans="1:8" ht="15.75" x14ac:dyDescent="0.25">
      <c r="A439" s="256" t="s">
        <v>366</v>
      </c>
      <c r="B439" s="257"/>
      <c r="C439" s="172">
        <v>24</v>
      </c>
      <c r="D439" s="177">
        <f t="shared" si="17"/>
        <v>1.0411736456391526E-5</v>
      </c>
      <c r="E439" s="172">
        <v>16</v>
      </c>
      <c r="F439" s="177">
        <f t="shared" si="15"/>
        <v>1.4160557713565549E-5</v>
      </c>
      <c r="G439" s="172">
        <v>8</v>
      </c>
      <c r="H439" s="177">
        <f t="shared" si="16"/>
        <v>6.8073982804511941E-6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4.3382235234964695E-7</v>
      </c>
      <c r="E440" s="175">
        <v>1</v>
      </c>
      <c r="F440" s="178">
        <f t="shared" si="15"/>
        <v>8.8503485709784683E-7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23</v>
      </c>
      <c r="D441" s="178">
        <f t="shared" si="17"/>
        <v>9.97791410404188E-6</v>
      </c>
      <c r="E441" s="165">
        <v>15</v>
      </c>
      <c r="F441" s="178">
        <f t="shared" si="15"/>
        <v>1.3275522856467702E-5</v>
      </c>
      <c r="G441" s="165">
        <v>8</v>
      </c>
      <c r="H441" s="178">
        <f t="shared" si="16"/>
        <v>6.8073982804511941E-6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214</v>
      </c>
      <c r="D467" s="60">
        <v>217</v>
      </c>
      <c r="E467" s="60">
        <v>218</v>
      </c>
      <c r="F467" s="60">
        <v>219</v>
      </c>
      <c r="G467" s="60">
        <v>219</v>
      </c>
      <c r="H467" s="60">
        <v>219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1085</v>
      </c>
      <c r="D469" s="60">
        <v>1094</v>
      </c>
      <c r="E469" s="60">
        <v>1099</v>
      </c>
      <c r="F469" s="60">
        <v>1105</v>
      </c>
      <c r="G469" s="60">
        <v>1100</v>
      </c>
      <c r="H469" s="60">
        <v>1110</v>
      </c>
    </row>
    <row r="470" spans="1:8" x14ac:dyDescent="0.2">
      <c r="A470" s="138" t="s">
        <v>441</v>
      </c>
      <c r="B470" s="106"/>
      <c r="C470" s="58">
        <v>197</v>
      </c>
      <c r="D470" s="58">
        <v>200</v>
      </c>
      <c r="E470" s="58">
        <v>199</v>
      </c>
      <c r="F470" s="58">
        <v>202</v>
      </c>
      <c r="G470" s="58">
        <v>204</v>
      </c>
      <c r="H470" s="58">
        <v>207</v>
      </c>
    </row>
    <row r="471" spans="1:8" x14ac:dyDescent="0.2">
      <c r="A471" s="139" t="s">
        <v>442</v>
      </c>
      <c r="B471" s="108"/>
      <c r="C471" s="60">
        <v>22</v>
      </c>
      <c r="D471" s="60">
        <v>21</v>
      </c>
      <c r="E471" s="60">
        <v>21</v>
      </c>
      <c r="F471" s="60">
        <v>21</v>
      </c>
      <c r="G471" s="60">
        <v>21</v>
      </c>
      <c r="H471" s="60">
        <v>23</v>
      </c>
    </row>
    <row r="472" spans="1:8" x14ac:dyDescent="0.2">
      <c r="A472" s="138" t="s">
        <v>443</v>
      </c>
      <c r="B472" s="106"/>
      <c r="C472" s="58">
        <v>866</v>
      </c>
      <c r="D472" s="58">
        <v>873</v>
      </c>
      <c r="E472" s="58">
        <v>879</v>
      </c>
      <c r="F472" s="58">
        <v>882</v>
      </c>
      <c r="G472" s="58">
        <v>875</v>
      </c>
      <c r="H472" s="58">
        <v>880</v>
      </c>
    </row>
    <row r="473" spans="1:8" x14ac:dyDescent="0.2">
      <c r="A473" s="139" t="s">
        <v>444</v>
      </c>
      <c r="B473" s="108"/>
      <c r="C473" s="60">
        <v>3142245</v>
      </c>
      <c r="D473" s="60">
        <v>2993370</v>
      </c>
      <c r="E473" s="60">
        <v>3279262</v>
      </c>
      <c r="F473" s="60">
        <v>3065929</v>
      </c>
      <c r="G473" s="60">
        <v>3148555</v>
      </c>
      <c r="H473" s="60">
        <v>3247305</v>
      </c>
    </row>
    <row r="474" spans="1:8" x14ac:dyDescent="0.2">
      <c r="A474" s="138" t="s">
        <v>445</v>
      </c>
      <c r="B474" s="106"/>
      <c r="C474" s="58">
        <v>0</v>
      </c>
      <c r="D474" s="58">
        <v>26079</v>
      </c>
      <c r="E474" s="58">
        <v>26144</v>
      </c>
      <c r="F474" s="58">
        <v>26863</v>
      </c>
      <c r="G474" s="58">
        <v>27511</v>
      </c>
      <c r="H474" s="58">
        <v>27249</v>
      </c>
    </row>
    <row r="475" spans="1:8" x14ac:dyDescent="0.2">
      <c r="A475" s="139" t="s">
        <v>446</v>
      </c>
      <c r="B475" s="108"/>
      <c r="C475" s="60">
        <v>11633</v>
      </c>
      <c r="D475" s="60">
        <v>12034</v>
      </c>
      <c r="E475" s="60">
        <v>12161</v>
      </c>
      <c r="F475" s="60">
        <v>12331</v>
      </c>
      <c r="G475" s="60">
        <v>12333</v>
      </c>
      <c r="H475" s="60">
        <v>12664</v>
      </c>
    </row>
    <row r="476" spans="1:8" x14ac:dyDescent="0.2">
      <c r="A476" s="138" t="s">
        <v>447</v>
      </c>
      <c r="B476" s="106"/>
      <c r="C476" s="58">
        <v>2820562</v>
      </c>
      <c r="D476" s="58">
        <v>2772184</v>
      </c>
      <c r="E476" s="58">
        <v>2903029</v>
      </c>
      <c r="F476" s="58">
        <v>2996151</v>
      </c>
      <c r="G476" s="58">
        <v>2894678</v>
      </c>
      <c r="H476" s="58">
        <v>3222294</v>
      </c>
    </row>
    <row r="477" spans="1:8" x14ac:dyDescent="0.2">
      <c r="A477" s="139" t="s">
        <v>448</v>
      </c>
      <c r="B477" s="108"/>
      <c r="C477" s="60">
        <v>1503712</v>
      </c>
      <c r="D477" s="60">
        <v>0</v>
      </c>
      <c r="E477" s="60">
        <v>1521261</v>
      </c>
      <c r="F477" s="60">
        <v>1536174</v>
      </c>
      <c r="G477" s="60">
        <v>1549035</v>
      </c>
      <c r="H477" s="60">
        <v>1564855</v>
      </c>
    </row>
    <row r="478" spans="1:8" x14ac:dyDescent="0.2">
      <c r="A478" s="138" t="s">
        <v>449</v>
      </c>
      <c r="B478" s="106"/>
      <c r="C478" s="58">
        <v>1503712</v>
      </c>
      <c r="D478" s="58">
        <v>0</v>
      </c>
      <c r="E478" s="58">
        <v>1521261</v>
      </c>
      <c r="F478" s="58">
        <v>1536174</v>
      </c>
      <c r="G478" s="58">
        <v>1549035</v>
      </c>
      <c r="H478" s="58">
        <v>1564855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481002</v>
      </c>
      <c r="D481" s="60">
        <v>0</v>
      </c>
      <c r="E481" s="60">
        <v>483310</v>
      </c>
      <c r="F481" s="60">
        <v>488917</v>
      </c>
      <c r="G481" s="60">
        <v>493395</v>
      </c>
      <c r="H481" s="60">
        <v>496358</v>
      </c>
    </row>
    <row r="482" spans="1:8" x14ac:dyDescent="0.2">
      <c r="A482" s="138" t="s">
        <v>453</v>
      </c>
      <c r="B482" s="106"/>
      <c r="C482" s="58">
        <v>471379</v>
      </c>
      <c r="D482" s="58">
        <v>0</v>
      </c>
      <c r="E482" s="58">
        <v>483310</v>
      </c>
      <c r="F482" s="58">
        <v>488917</v>
      </c>
      <c r="G482" s="58">
        <v>493395</v>
      </c>
      <c r="H482" s="58">
        <v>496358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9623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1.4018691588784993E-2</v>
      </c>
      <c r="D487" s="186">
        <f t="shared" ref="D487:G488" si="18">IF(D467&gt;0,E467/D467-1,0)</f>
        <v>4.6082949308756671E-3</v>
      </c>
      <c r="E487" s="186">
        <f t="shared" si="18"/>
        <v>4.5871559633028358E-3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8.2949308755759787E-3</v>
      </c>
      <c r="D489" s="186">
        <f t="shared" si="19"/>
        <v>4.5703839122486212E-3</v>
      </c>
      <c r="E489" s="186">
        <f t="shared" si="19"/>
        <v>5.4595086442219554E-3</v>
      </c>
      <c r="F489" s="186">
        <f t="shared" si="19"/>
        <v>-4.5248868778280382E-3</v>
      </c>
      <c r="G489" s="186">
        <f t="shared" si="19"/>
        <v>9.0909090909090384E-3</v>
      </c>
    </row>
    <row r="490" spans="1:8" x14ac:dyDescent="0.2">
      <c r="A490" s="138" t="s">
        <v>441</v>
      </c>
      <c r="B490" s="106"/>
      <c r="C490" s="187">
        <f t="shared" si="19"/>
        <v>1.5228426395939021E-2</v>
      </c>
      <c r="D490" s="187">
        <f t="shared" si="19"/>
        <v>-5.0000000000000044E-3</v>
      </c>
      <c r="E490" s="187">
        <f t="shared" si="19"/>
        <v>1.5075376884422065E-2</v>
      </c>
      <c r="F490" s="187">
        <f t="shared" si="19"/>
        <v>9.9009900990099098E-3</v>
      </c>
      <c r="G490" s="187">
        <f t="shared" si="19"/>
        <v>1.4705882352941124E-2</v>
      </c>
    </row>
    <row r="491" spans="1:8" x14ac:dyDescent="0.2">
      <c r="A491" s="139" t="s">
        <v>442</v>
      </c>
      <c r="B491" s="108"/>
      <c r="C491" s="186">
        <f t="shared" si="19"/>
        <v>-4.5454545454545414E-2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9.5238095238095344E-2</v>
      </c>
    </row>
    <row r="492" spans="1:8" x14ac:dyDescent="0.2">
      <c r="A492" s="138" t="s">
        <v>443</v>
      </c>
      <c r="B492" s="106"/>
      <c r="C492" s="187">
        <f t="shared" si="19"/>
        <v>8.083140877598094E-3</v>
      </c>
      <c r="D492" s="187">
        <f t="shared" si="19"/>
        <v>6.8728522336769515E-3</v>
      </c>
      <c r="E492" s="187">
        <f t="shared" si="19"/>
        <v>3.4129692832765013E-3</v>
      </c>
      <c r="F492" s="187">
        <f t="shared" si="19"/>
        <v>-7.9365079365079083E-3</v>
      </c>
      <c r="G492" s="187">
        <f t="shared" si="19"/>
        <v>5.7142857142857828E-3</v>
      </c>
    </row>
    <row r="493" spans="1:8" x14ac:dyDescent="0.2">
      <c r="A493" s="139" t="s">
        <v>444</v>
      </c>
      <c r="B493" s="108"/>
      <c r="C493" s="186">
        <f t="shared" si="19"/>
        <v>-4.7378546230481655E-2</v>
      </c>
      <c r="D493" s="186">
        <f t="shared" si="19"/>
        <v>9.55084069126102E-2</v>
      </c>
      <c r="E493" s="186">
        <f t="shared" si="19"/>
        <v>-6.5055186197382264E-2</v>
      </c>
      <c r="F493" s="186">
        <f t="shared" si="19"/>
        <v>2.6949743454594E-2</v>
      </c>
      <c r="G493" s="186">
        <f t="shared" si="19"/>
        <v>3.1363593775557419E-2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2.492426856858021E-3</v>
      </c>
      <c r="E494" s="187">
        <f t="shared" si="19"/>
        <v>2.750152998776012E-2</v>
      </c>
      <c r="F494" s="187">
        <f t="shared" si="19"/>
        <v>2.4122398838551273E-2</v>
      </c>
      <c r="G494" s="187">
        <f t="shared" si="19"/>
        <v>-9.5234633419359893E-3</v>
      </c>
    </row>
    <row r="495" spans="1:8" x14ac:dyDescent="0.2">
      <c r="A495" s="139" t="s">
        <v>446</v>
      </c>
      <c r="B495" s="108"/>
      <c r="C495" s="186">
        <f t="shared" si="19"/>
        <v>3.4470901745035754E-2</v>
      </c>
      <c r="D495" s="186">
        <f t="shared" si="19"/>
        <v>1.055343194282865E-2</v>
      </c>
      <c r="E495" s="186">
        <f t="shared" si="19"/>
        <v>1.3979113559740242E-2</v>
      </c>
      <c r="F495" s="186">
        <f t="shared" si="19"/>
        <v>1.6219284729546146E-4</v>
      </c>
      <c r="G495" s="186">
        <f t="shared" si="19"/>
        <v>2.6838563204411026E-2</v>
      </c>
    </row>
    <row r="496" spans="1:8" x14ac:dyDescent="0.2">
      <c r="A496" s="138" t="s">
        <v>447</v>
      </c>
      <c r="B496" s="106"/>
      <c r="C496" s="187">
        <f t="shared" si="19"/>
        <v>-1.7151900933218278E-2</v>
      </c>
      <c r="D496" s="187">
        <f t="shared" si="19"/>
        <v>4.7199247957567136E-2</v>
      </c>
      <c r="E496" s="187">
        <f t="shared" si="19"/>
        <v>3.2077530055676373E-2</v>
      </c>
      <c r="F496" s="187">
        <f t="shared" si="19"/>
        <v>-3.3867785702389464E-2</v>
      </c>
      <c r="G496" s="187">
        <f t="shared" si="19"/>
        <v>0.11317873697868985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9.8030515473677138E-3</v>
      </c>
      <c r="F497" s="186">
        <f t="shared" si="19"/>
        <v>8.3720984732198467E-3</v>
      </c>
      <c r="G497" s="186">
        <f t="shared" si="19"/>
        <v>1.0212809910686405E-2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9.8030515473677138E-3</v>
      </c>
      <c r="F498" s="187">
        <f t="shared" si="19"/>
        <v>8.3720984732198467E-3</v>
      </c>
      <c r="G498" s="187">
        <f t="shared" si="19"/>
        <v>1.0212809910686405E-2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1.1601249715503581E-2</v>
      </c>
      <c r="F501" s="186">
        <f t="shared" si="19"/>
        <v>9.1590188109638149E-3</v>
      </c>
      <c r="G501" s="186">
        <f t="shared" si="19"/>
        <v>6.0053304147791309E-3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1.1601249715503581E-2</v>
      </c>
      <c r="F502" s="187">
        <f t="shared" si="19"/>
        <v>9.1590188109638149E-3</v>
      </c>
      <c r="G502" s="187">
        <f t="shared" si="19"/>
        <v>6.0053304147791309E-3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76328859</v>
      </c>
      <c r="D508" s="205">
        <v>79599688</v>
      </c>
      <c r="E508" s="205">
        <v>80438869</v>
      </c>
      <c r="F508" s="205">
        <v>83561838</v>
      </c>
      <c r="G508" s="205">
        <v>83052279</v>
      </c>
      <c r="H508" s="205">
        <v>83202124</v>
      </c>
    </row>
    <row r="509" spans="1:9" x14ac:dyDescent="0.2">
      <c r="A509" s="208" t="s">
        <v>458</v>
      </c>
      <c r="B509" s="273"/>
      <c r="C509" s="206">
        <v>46340667</v>
      </c>
      <c r="D509" s="206">
        <v>48451005</v>
      </c>
      <c r="E509" s="206">
        <v>49785182</v>
      </c>
      <c r="F509" s="206">
        <v>51285553</v>
      </c>
      <c r="G509" s="206">
        <v>50097566</v>
      </c>
      <c r="H509" s="206">
        <v>50321030</v>
      </c>
    </row>
    <row r="510" spans="1:9" x14ac:dyDescent="0.2">
      <c r="A510" s="208" t="s">
        <v>459</v>
      </c>
      <c r="B510" s="273"/>
      <c r="C510" s="206">
        <v>7063920</v>
      </c>
      <c r="D510" s="206">
        <v>7122601</v>
      </c>
      <c r="E510" s="206">
        <v>7006543</v>
      </c>
      <c r="F510" s="206">
        <v>7118552</v>
      </c>
      <c r="G510" s="206">
        <v>7356703</v>
      </c>
      <c r="H510" s="206">
        <v>6913953</v>
      </c>
    </row>
    <row r="511" spans="1:9" x14ac:dyDescent="0.2">
      <c r="A511" s="208" t="s">
        <v>460</v>
      </c>
      <c r="B511" s="273"/>
      <c r="C511" s="206">
        <v>22924272</v>
      </c>
      <c r="D511" s="206">
        <v>24026082</v>
      </c>
      <c r="E511" s="206">
        <v>23647144</v>
      </c>
      <c r="F511" s="206">
        <v>25157733</v>
      </c>
      <c r="G511" s="206">
        <v>25598010</v>
      </c>
      <c r="H511" s="206">
        <v>25967141</v>
      </c>
    </row>
    <row r="512" spans="1:9" ht="15.75" x14ac:dyDescent="0.25">
      <c r="A512" s="276" t="s">
        <v>461</v>
      </c>
      <c r="B512" s="257"/>
      <c r="C512" s="205">
        <v>76201870</v>
      </c>
      <c r="D512" s="205">
        <v>79505327</v>
      </c>
      <c r="E512" s="205">
        <v>80337252</v>
      </c>
      <c r="F512" s="205">
        <v>83452827</v>
      </c>
      <c r="G512" s="205">
        <v>82913424</v>
      </c>
      <c r="H512" s="205">
        <v>83073492</v>
      </c>
    </row>
    <row r="513" spans="1:8" x14ac:dyDescent="0.2">
      <c r="A513" s="208" t="s">
        <v>458</v>
      </c>
      <c r="B513" s="273"/>
      <c r="C513" s="206">
        <v>46249669</v>
      </c>
      <c r="D513" s="206">
        <v>48392066</v>
      </c>
      <c r="E513" s="206">
        <v>49719443</v>
      </c>
      <c r="F513" s="206">
        <v>51213103</v>
      </c>
      <c r="G513" s="206">
        <v>49994090</v>
      </c>
      <c r="H513" s="206">
        <v>50227970</v>
      </c>
    </row>
    <row r="514" spans="1:8" x14ac:dyDescent="0.2">
      <c r="A514" s="208" t="s">
        <v>459</v>
      </c>
      <c r="B514" s="273"/>
      <c r="C514" s="206">
        <v>7027929</v>
      </c>
      <c r="D514" s="206">
        <v>7087179</v>
      </c>
      <c r="E514" s="206">
        <v>6970665</v>
      </c>
      <c r="F514" s="206">
        <v>7081991</v>
      </c>
      <c r="G514" s="206">
        <v>7321324</v>
      </c>
      <c r="H514" s="206">
        <v>6878381</v>
      </c>
    </row>
    <row r="515" spans="1:8" x14ac:dyDescent="0.2">
      <c r="A515" s="208" t="s">
        <v>460</v>
      </c>
      <c r="B515" s="273"/>
      <c r="C515" s="206">
        <v>22924272</v>
      </c>
      <c r="D515" s="206">
        <v>24026082</v>
      </c>
      <c r="E515" s="206">
        <v>23647144</v>
      </c>
      <c r="F515" s="206">
        <v>25157733</v>
      </c>
      <c r="G515" s="206">
        <v>25598010</v>
      </c>
      <c r="H515" s="206">
        <v>25967141</v>
      </c>
    </row>
    <row r="516" spans="1:8" ht="15.75" x14ac:dyDescent="0.25">
      <c r="A516" s="276" t="s">
        <v>462</v>
      </c>
      <c r="B516" s="257"/>
      <c r="C516" s="205">
        <v>126989</v>
      </c>
      <c r="D516" s="205">
        <v>94361</v>
      </c>
      <c r="E516" s="205">
        <v>101617</v>
      </c>
      <c r="F516" s="205">
        <v>109011</v>
      </c>
      <c r="G516" s="205">
        <v>138855</v>
      </c>
      <c r="H516" s="205">
        <v>128632</v>
      </c>
    </row>
    <row r="517" spans="1:8" x14ac:dyDescent="0.2">
      <c r="A517" s="208" t="s">
        <v>458</v>
      </c>
      <c r="B517" s="273"/>
      <c r="C517" s="206">
        <v>90998</v>
      </c>
      <c r="D517" s="206">
        <v>58939</v>
      </c>
      <c r="E517" s="206">
        <v>65739</v>
      </c>
      <c r="F517" s="206">
        <v>72450</v>
      </c>
      <c r="G517" s="206">
        <v>103476</v>
      </c>
      <c r="H517" s="206">
        <v>93060</v>
      </c>
    </row>
    <row r="518" spans="1:8" x14ac:dyDescent="0.2">
      <c r="A518" s="208" t="s">
        <v>459</v>
      </c>
      <c r="B518" s="273"/>
      <c r="C518" s="206">
        <v>35991</v>
      </c>
      <c r="D518" s="206">
        <v>35422</v>
      </c>
      <c r="E518" s="206">
        <v>35878</v>
      </c>
      <c r="F518" s="206">
        <v>36561</v>
      </c>
      <c r="G518" s="206">
        <v>35379</v>
      </c>
      <c r="H518" s="206">
        <v>35572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158767</v>
      </c>
      <c r="D521" s="200">
        <v>165789</v>
      </c>
      <c r="E521" s="200">
        <v>185135</v>
      </c>
      <c r="F521" s="200">
        <v>170380</v>
      </c>
      <c r="G521" s="200">
        <v>172452</v>
      </c>
      <c r="H521" s="200">
        <v>172638</v>
      </c>
    </row>
    <row r="522" spans="1:8" x14ac:dyDescent="0.2">
      <c r="A522" s="208" t="s">
        <v>458</v>
      </c>
      <c r="B522" s="273"/>
      <c r="C522" s="201">
        <v>107060</v>
      </c>
      <c r="D522" s="201">
        <v>113808</v>
      </c>
      <c r="E522" s="201">
        <v>122610</v>
      </c>
      <c r="F522" s="201">
        <v>119311</v>
      </c>
      <c r="G522" s="201">
        <v>121372</v>
      </c>
      <c r="H522" s="201">
        <v>121317</v>
      </c>
    </row>
    <row r="523" spans="1:8" x14ac:dyDescent="0.2">
      <c r="A523" s="208" t="s">
        <v>459</v>
      </c>
      <c r="B523" s="273"/>
      <c r="C523" s="201">
        <v>25847</v>
      </c>
      <c r="D523" s="201">
        <v>25990</v>
      </c>
      <c r="E523" s="201">
        <v>29802</v>
      </c>
      <c r="F523" s="201">
        <v>24819</v>
      </c>
      <c r="G523" s="201">
        <v>24865</v>
      </c>
      <c r="H523" s="201">
        <v>25012</v>
      </c>
    </row>
    <row r="524" spans="1:8" x14ac:dyDescent="0.2">
      <c r="A524" s="208" t="s">
        <v>460</v>
      </c>
      <c r="B524" s="273"/>
      <c r="C524" s="201">
        <v>25860</v>
      </c>
      <c r="D524" s="201">
        <v>25991</v>
      </c>
      <c r="E524" s="201">
        <v>32723</v>
      </c>
      <c r="F524" s="201">
        <v>26250</v>
      </c>
      <c r="G524" s="201">
        <v>26215</v>
      </c>
      <c r="H524" s="201">
        <v>26309</v>
      </c>
    </row>
    <row r="525" spans="1:8" ht="15.75" x14ac:dyDescent="0.25">
      <c r="A525" s="276" t="s">
        <v>461</v>
      </c>
      <c r="B525" s="257"/>
      <c r="C525" s="200">
        <v>143826</v>
      </c>
      <c r="D525" s="200">
        <v>150527</v>
      </c>
      <c r="E525" s="200">
        <v>165338</v>
      </c>
      <c r="F525" s="200">
        <v>156387</v>
      </c>
      <c r="G525" s="200">
        <v>158364</v>
      </c>
      <c r="H525" s="200">
        <v>158534</v>
      </c>
    </row>
    <row r="526" spans="1:8" x14ac:dyDescent="0.2">
      <c r="A526" s="208" t="s">
        <v>458</v>
      </c>
      <c r="B526" s="273"/>
      <c r="C526" s="201">
        <v>103206</v>
      </c>
      <c r="D526" s="201">
        <v>109746</v>
      </c>
      <c r="E526" s="201">
        <v>117610</v>
      </c>
      <c r="F526" s="201">
        <v>115221</v>
      </c>
      <c r="G526" s="201">
        <v>117317</v>
      </c>
      <c r="H526" s="201">
        <v>117256</v>
      </c>
    </row>
    <row r="527" spans="1:8" x14ac:dyDescent="0.2">
      <c r="A527" s="208" t="s">
        <v>459</v>
      </c>
      <c r="B527" s="273"/>
      <c r="C527" s="201">
        <v>20136</v>
      </c>
      <c r="D527" s="201">
        <v>20224</v>
      </c>
      <c r="E527" s="201">
        <v>22434</v>
      </c>
      <c r="F527" s="201">
        <v>20570</v>
      </c>
      <c r="G527" s="201">
        <v>20606</v>
      </c>
      <c r="H527" s="201">
        <v>20696</v>
      </c>
    </row>
    <row r="528" spans="1:8" x14ac:dyDescent="0.2">
      <c r="A528" s="208" t="s">
        <v>460</v>
      </c>
      <c r="B528" s="273"/>
      <c r="C528" s="201">
        <v>20484</v>
      </c>
      <c r="D528" s="201">
        <v>20557</v>
      </c>
      <c r="E528" s="201">
        <v>25294</v>
      </c>
      <c r="F528" s="201">
        <v>20596</v>
      </c>
      <c r="G528" s="201">
        <v>20441</v>
      </c>
      <c r="H528" s="201">
        <v>20582</v>
      </c>
    </row>
    <row r="529" spans="1:8" ht="15.75" x14ac:dyDescent="0.25">
      <c r="A529" s="276" t="s">
        <v>462</v>
      </c>
      <c r="B529" s="257"/>
      <c r="C529" s="200">
        <v>14941</v>
      </c>
      <c r="D529" s="200">
        <v>15262</v>
      </c>
      <c r="E529" s="200">
        <v>19797</v>
      </c>
      <c r="F529" s="200">
        <v>13993</v>
      </c>
      <c r="G529" s="200">
        <v>14088</v>
      </c>
      <c r="H529" s="200">
        <v>14104</v>
      </c>
    </row>
    <row r="530" spans="1:8" x14ac:dyDescent="0.2">
      <c r="A530" s="208" t="s">
        <v>458</v>
      </c>
      <c r="B530" s="273"/>
      <c r="C530" s="201">
        <v>3854</v>
      </c>
      <c r="D530" s="201">
        <v>4062</v>
      </c>
      <c r="E530" s="201">
        <v>5000</v>
      </c>
      <c r="F530" s="201">
        <v>4090</v>
      </c>
      <c r="G530" s="201">
        <v>4055</v>
      </c>
      <c r="H530" s="201">
        <v>4061</v>
      </c>
    </row>
    <row r="531" spans="1:8" x14ac:dyDescent="0.2">
      <c r="A531" s="208" t="s">
        <v>459</v>
      </c>
      <c r="B531" s="273"/>
      <c r="C531" s="201">
        <v>5711</v>
      </c>
      <c r="D531" s="201">
        <v>5766</v>
      </c>
      <c r="E531" s="201">
        <v>7368</v>
      </c>
      <c r="F531" s="201">
        <v>4249</v>
      </c>
      <c r="G531" s="201">
        <v>4259</v>
      </c>
      <c r="H531" s="201">
        <v>4316</v>
      </c>
    </row>
    <row r="532" spans="1:8" x14ac:dyDescent="0.2">
      <c r="A532" s="208" t="s">
        <v>460</v>
      </c>
      <c r="B532" s="273"/>
      <c r="C532" s="201">
        <v>5376</v>
      </c>
      <c r="D532" s="201">
        <v>5434</v>
      </c>
      <c r="E532" s="201">
        <v>7429</v>
      </c>
      <c r="F532" s="201">
        <v>5654</v>
      </c>
      <c r="G532" s="201">
        <v>5774</v>
      </c>
      <c r="H532" s="201">
        <v>5727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480760</v>
      </c>
      <c r="D534" s="203">
        <v>480130</v>
      </c>
      <c r="E534" s="203">
        <v>434490</v>
      </c>
      <c r="F534" s="203">
        <v>490440</v>
      </c>
      <c r="G534" s="203">
        <v>481600</v>
      </c>
      <c r="H534" s="203">
        <v>481950</v>
      </c>
    </row>
    <row r="535" spans="1:8" x14ac:dyDescent="0.2">
      <c r="A535" s="208" t="s">
        <v>458</v>
      </c>
      <c r="B535" s="273"/>
      <c r="C535" s="204">
        <v>432850</v>
      </c>
      <c r="D535" s="204">
        <v>425730</v>
      </c>
      <c r="E535" s="204">
        <v>406050</v>
      </c>
      <c r="F535" s="204">
        <v>429850</v>
      </c>
      <c r="G535" s="204">
        <v>412760</v>
      </c>
      <c r="H535" s="204">
        <v>414790</v>
      </c>
    </row>
    <row r="536" spans="1:8" x14ac:dyDescent="0.2">
      <c r="A536" s="208" t="s">
        <v>459</v>
      </c>
      <c r="B536" s="273"/>
      <c r="C536" s="204">
        <v>273300</v>
      </c>
      <c r="D536" s="204">
        <v>274050</v>
      </c>
      <c r="E536" s="204">
        <v>235100</v>
      </c>
      <c r="F536" s="204">
        <v>286820</v>
      </c>
      <c r="G536" s="204">
        <v>295870</v>
      </c>
      <c r="H536" s="204">
        <v>276430</v>
      </c>
    </row>
    <row r="537" spans="1:8" x14ac:dyDescent="0.2">
      <c r="A537" s="208" t="s">
        <v>460</v>
      </c>
      <c r="B537" s="273"/>
      <c r="C537" s="204">
        <v>886480</v>
      </c>
      <c r="D537" s="204">
        <v>924400</v>
      </c>
      <c r="E537" s="204">
        <v>722650</v>
      </c>
      <c r="F537" s="204">
        <v>958390</v>
      </c>
      <c r="G537" s="204">
        <v>976460</v>
      </c>
      <c r="H537" s="204">
        <v>987010</v>
      </c>
    </row>
    <row r="538" spans="1:8" ht="15.75" x14ac:dyDescent="0.25">
      <c r="A538" s="276" t="s">
        <v>461</v>
      </c>
      <c r="B538" s="257"/>
      <c r="C538" s="203">
        <v>529820</v>
      </c>
      <c r="D538" s="203">
        <v>528180</v>
      </c>
      <c r="E538" s="203">
        <v>485900</v>
      </c>
      <c r="F538" s="203">
        <v>533630</v>
      </c>
      <c r="G538" s="203">
        <v>523560</v>
      </c>
      <c r="H538" s="203">
        <v>524010</v>
      </c>
    </row>
    <row r="539" spans="1:8" x14ac:dyDescent="0.2">
      <c r="A539" s="208" t="s">
        <v>458</v>
      </c>
      <c r="B539" s="273"/>
      <c r="C539" s="204">
        <v>448130</v>
      </c>
      <c r="D539" s="204">
        <v>440950</v>
      </c>
      <c r="E539" s="204">
        <v>422750</v>
      </c>
      <c r="F539" s="204">
        <v>444480</v>
      </c>
      <c r="G539" s="204">
        <v>426150</v>
      </c>
      <c r="H539" s="204">
        <v>428360</v>
      </c>
    </row>
    <row r="540" spans="1:8" x14ac:dyDescent="0.2">
      <c r="A540" s="208" t="s">
        <v>459</v>
      </c>
      <c r="B540" s="273"/>
      <c r="C540" s="204">
        <v>349020</v>
      </c>
      <c r="D540" s="204">
        <v>350430</v>
      </c>
      <c r="E540" s="204">
        <v>310720</v>
      </c>
      <c r="F540" s="204">
        <v>344290</v>
      </c>
      <c r="G540" s="204">
        <v>355300</v>
      </c>
      <c r="H540" s="204">
        <v>332350</v>
      </c>
    </row>
    <row r="541" spans="1:8" x14ac:dyDescent="0.2">
      <c r="A541" s="208" t="s">
        <v>460</v>
      </c>
      <c r="B541" s="273"/>
      <c r="C541" s="204">
        <v>1119130</v>
      </c>
      <c r="D541" s="204">
        <v>1168750</v>
      </c>
      <c r="E541" s="204">
        <v>934890</v>
      </c>
      <c r="F541" s="204">
        <v>1221490</v>
      </c>
      <c r="G541" s="204">
        <v>1252290</v>
      </c>
      <c r="H541" s="204">
        <v>1261640</v>
      </c>
    </row>
    <row r="542" spans="1:8" ht="15.75" x14ac:dyDescent="0.25">
      <c r="A542" s="276" t="s">
        <v>462</v>
      </c>
      <c r="B542" s="257"/>
      <c r="C542" s="203">
        <v>8500</v>
      </c>
      <c r="D542" s="203">
        <v>6180</v>
      </c>
      <c r="E542" s="203">
        <v>5130</v>
      </c>
      <c r="F542" s="203">
        <v>7790</v>
      </c>
      <c r="G542" s="203">
        <v>9860</v>
      </c>
      <c r="H542" s="203">
        <v>9120</v>
      </c>
    </row>
    <row r="543" spans="1:8" x14ac:dyDescent="0.2">
      <c r="A543" s="208" t="s">
        <v>458</v>
      </c>
      <c r="B543" s="273"/>
      <c r="C543" s="204">
        <v>23610</v>
      </c>
      <c r="D543" s="204">
        <v>14510</v>
      </c>
      <c r="E543" s="204">
        <v>13150</v>
      </c>
      <c r="F543" s="204">
        <v>17710</v>
      </c>
      <c r="G543" s="204">
        <v>25520</v>
      </c>
      <c r="H543" s="204">
        <v>22920</v>
      </c>
    </row>
    <row r="544" spans="1:8" x14ac:dyDescent="0.2">
      <c r="A544" s="208" t="s">
        <v>459</v>
      </c>
      <c r="B544" s="273"/>
      <c r="C544" s="204">
        <v>6300</v>
      </c>
      <c r="D544" s="204">
        <v>6140</v>
      </c>
      <c r="E544" s="204">
        <v>4870</v>
      </c>
      <c r="F544" s="204">
        <v>8600</v>
      </c>
      <c r="G544" s="204">
        <v>8310</v>
      </c>
      <c r="H544" s="204">
        <v>8240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180.98</v>
      </c>
      <c r="D550" s="195">
        <v>205.51</v>
      </c>
      <c r="E550" s="195">
        <v>221.48</v>
      </c>
      <c r="F550" s="195">
        <v>243.69</v>
      </c>
      <c r="G550" s="195">
        <v>335.06</v>
      </c>
      <c r="H550" s="195">
        <v>381.18</v>
      </c>
    </row>
    <row r="551" spans="1:8" ht="15.75" x14ac:dyDescent="0.2">
      <c r="A551" s="274" t="s">
        <v>473</v>
      </c>
      <c r="B551" s="275"/>
      <c r="C551" s="196">
        <v>585982</v>
      </c>
      <c r="D551" s="196">
        <v>637915</v>
      </c>
      <c r="E551" s="196">
        <v>679163</v>
      </c>
      <c r="F551" s="196">
        <v>715039</v>
      </c>
      <c r="G551" s="196">
        <v>885903</v>
      </c>
      <c r="H551" s="196">
        <v>1235944</v>
      </c>
    </row>
    <row r="552" spans="1:8" ht="15.75" x14ac:dyDescent="0.2">
      <c r="A552" s="280" t="s">
        <v>474</v>
      </c>
      <c r="B552" s="275"/>
      <c r="C552" s="195">
        <v>308.85000000000002</v>
      </c>
      <c r="D552" s="195">
        <v>322.14999999999998</v>
      </c>
      <c r="E552" s="195">
        <v>326.11</v>
      </c>
      <c r="F552" s="195">
        <v>340.8</v>
      </c>
      <c r="G552" s="195">
        <v>378.21</v>
      </c>
      <c r="H552" s="195">
        <v>308.41000000000003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0.13553983865620522</v>
      </c>
      <c r="D556" s="197">
        <f>IF(AND(D550&gt;0,E550&gt;0)=TRUE,E550/D550-1,"")</f>
        <v>7.7709113911731853E-2</v>
      </c>
      <c r="E556" s="197">
        <f>IF(AND(E550&gt;0,F550&gt;0)=TRUE,F550/E550-1,"")</f>
        <v>0.10027993498284271</v>
      </c>
      <c r="F556" s="197">
        <f>IF(AND(F550&gt;0,G550&gt;0)=TRUE,G550/F550-1,"")</f>
        <v>0.37494357585456939</v>
      </c>
      <c r="G556" s="197">
        <f>IF(AND(G550&gt;0,H550&gt;0)=TRUE,H550/G550-1,"")</f>
        <v>0.137646988599057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8.8625589181920317E-2</v>
      </c>
      <c r="D557" s="197">
        <f t="shared" si="20"/>
        <v>6.4660652281260056E-2</v>
      </c>
      <c r="E557" s="197">
        <f t="shared" si="20"/>
        <v>5.2823843466148768E-2</v>
      </c>
      <c r="F557" s="197">
        <f t="shared" si="20"/>
        <v>0.23895759531997562</v>
      </c>
      <c r="G557" s="197">
        <f t="shared" si="20"/>
        <v>0.39512339387043505</v>
      </c>
    </row>
    <row r="558" spans="1:8" ht="15.75" x14ac:dyDescent="0.2">
      <c r="A558" s="280" t="s">
        <v>474</v>
      </c>
      <c r="B558" s="275"/>
      <c r="C558" s="197">
        <f t="shared" si="20"/>
        <v>4.3062975554476024E-2</v>
      </c>
      <c r="D558" s="197">
        <f t="shared" si="20"/>
        <v>1.2292410367841233E-2</v>
      </c>
      <c r="E558" s="197">
        <f t="shared" si="20"/>
        <v>4.5046150072061586E-2</v>
      </c>
      <c r="F558" s="197">
        <f t="shared" si="20"/>
        <v>0.10977112676056322</v>
      </c>
      <c r="G558" s="197">
        <f t="shared" si="20"/>
        <v>-0.18455355490336045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84.58</v>
      </c>
      <c r="D562" s="195">
        <v>97.71</v>
      </c>
      <c r="E562" s="195">
        <v>103.6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291881</v>
      </c>
      <c r="D563" s="196">
        <v>309455</v>
      </c>
      <c r="E563" s="196">
        <v>325622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289.77</v>
      </c>
      <c r="D564" s="195">
        <v>315.74</v>
      </c>
      <c r="E564" s="195">
        <v>318.14999999999998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0.15523764483329394</v>
      </c>
      <c r="D568" s="197">
        <f>IF(AND(D562&gt;0,E562&gt;0)=TRUE,E562/D562-1,"")</f>
        <v>6.0280421655920513E-2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6.0209468927405307E-2</v>
      </c>
      <c r="D569" s="197">
        <f t="shared" si="21"/>
        <v>5.224346027693838E-2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8.9622804293060021E-2</v>
      </c>
      <c r="D570" s="197">
        <f t="shared" si="21"/>
        <v>7.6328624817887381E-3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1804582</v>
      </c>
      <c r="E591" s="147">
        <v>603302</v>
      </c>
      <c r="F591" s="147">
        <v>154921</v>
      </c>
      <c r="G591" s="147">
        <v>1107323</v>
      </c>
      <c r="H591" s="147">
        <v>561884</v>
      </c>
      <c r="I591" s="147">
        <v>9071</v>
      </c>
    </row>
    <row r="592" spans="1:9" x14ac:dyDescent="0.2">
      <c r="A592" s="233" t="s">
        <v>121</v>
      </c>
      <c r="B592" s="234"/>
      <c r="C592" s="234"/>
      <c r="D592" s="148">
        <v>2201947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0.81953925321544974</v>
      </c>
      <c r="E593" s="87">
        <f t="shared" si="22"/>
        <v>0.27398570446972609</v>
      </c>
      <c r="F593" s="87">
        <f t="shared" si="22"/>
        <v>7.0356370975323199E-2</v>
      </c>
      <c r="G593" s="87">
        <f t="shared" si="22"/>
        <v>0.50288358439144998</v>
      </c>
      <c r="H593" s="87">
        <f t="shared" si="22"/>
        <v>0.25517598743294001</v>
      </c>
      <c r="I593" s="87">
        <f t="shared" si="22"/>
        <v>4.1195360287963334E-3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3806318</v>
      </c>
      <c r="E596" s="144">
        <v>1492856</v>
      </c>
      <c r="F596" s="144">
        <v>159309</v>
      </c>
      <c r="G596" s="144">
        <v>1308968</v>
      </c>
      <c r="H596" s="144">
        <v>833392</v>
      </c>
      <c r="I596" s="144">
        <v>11793</v>
      </c>
    </row>
    <row r="597" spans="1:9" x14ac:dyDescent="0.2">
      <c r="A597" s="233" t="s">
        <v>125</v>
      </c>
      <c r="B597" s="234"/>
      <c r="C597" s="234"/>
      <c r="D597" s="143">
        <v>79560</v>
      </c>
      <c r="E597" s="144">
        <v>68159</v>
      </c>
      <c r="F597" s="144">
        <v>63</v>
      </c>
      <c r="G597" s="144">
        <v>1255</v>
      </c>
      <c r="H597" s="144">
        <v>9778</v>
      </c>
      <c r="I597" s="144">
        <v>20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2.5</v>
      </c>
      <c r="F598" s="142">
        <v>1</v>
      </c>
      <c r="G598" s="142">
        <v>1.2</v>
      </c>
      <c r="H598" s="142">
        <v>1.5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46364.39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75168685537</v>
      </c>
      <c r="E601" s="151">
        <v>18532590793</v>
      </c>
      <c r="F601" s="151">
        <v>47869214859</v>
      </c>
      <c r="G601" s="151">
        <v>3341676928</v>
      </c>
      <c r="H601" s="151">
        <v>5101922253</v>
      </c>
      <c r="I601" s="151">
        <v>323280704</v>
      </c>
    </row>
    <row r="602" spans="1:9" x14ac:dyDescent="0.2">
      <c r="A602" s="233" t="s">
        <v>130</v>
      </c>
      <c r="B602" s="234"/>
      <c r="C602" s="234"/>
      <c r="D602" s="152">
        <v>19748.400000000001</v>
      </c>
      <c r="E602" s="153">
        <v>12414.19</v>
      </c>
      <c r="F602" s="153">
        <v>300480.28999999998</v>
      </c>
      <c r="G602" s="153">
        <v>2552.91</v>
      </c>
      <c r="H602" s="153">
        <v>6121.88</v>
      </c>
      <c r="I602" s="153">
        <v>27412.93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16997833910</v>
      </c>
      <c r="E604" s="155">
        <v>9536914160</v>
      </c>
      <c r="F604" s="155">
        <v>662617514</v>
      </c>
      <c r="G604" s="155">
        <v>3271630595</v>
      </c>
      <c r="H604" s="155">
        <v>3262586635</v>
      </c>
      <c r="I604" s="155">
        <v>264085006</v>
      </c>
    </row>
    <row r="605" spans="1:9" x14ac:dyDescent="0.2">
      <c r="A605" s="233" t="s">
        <v>133</v>
      </c>
      <c r="B605" s="234"/>
      <c r="C605" s="234"/>
      <c r="D605" s="152">
        <v>4465.6899999999996</v>
      </c>
      <c r="E605" s="153">
        <v>6388.37</v>
      </c>
      <c r="F605" s="153">
        <v>4159.32</v>
      </c>
      <c r="G605" s="153">
        <v>2499.4</v>
      </c>
      <c r="H605" s="153">
        <v>3914.83</v>
      </c>
      <c r="I605" s="153">
        <v>22393.37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27650927494</v>
      </c>
      <c r="E607" s="157">
        <v>14505978237</v>
      </c>
      <c r="F607" s="157">
        <v>1981530896</v>
      </c>
      <c r="G607" s="157">
        <v>3680655633</v>
      </c>
      <c r="H607" s="157">
        <v>7220287587</v>
      </c>
      <c r="I607" s="157">
        <v>262475141</v>
      </c>
    </row>
    <row r="608" spans="1:9" x14ac:dyDescent="0.2">
      <c r="A608" s="233" t="s">
        <v>112</v>
      </c>
      <c r="B608" s="234"/>
      <c r="C608" s="234"/>
      <c r="D608" s="158">
        <v>18709.8</v>
      </c>
      <c r="E608" s="159">
        <v>16537.12</v>
      </c>
      <c r="F608" s="159">
        <v>62196.9</v>
      </c>
      <c r="G608" s="159">
        <v>18096.45</v>
      </c>
      <c r="H608" s="159">
        <v>20025.43</v>
      </c>
      <c r="I608" s="159">
        <v>53544.5</v>
      </c>
    </row>
    <row r="609" spans="1:9" x14ac:dyDescent="0.2">
      <c r="A609" s="233" t="s">
        <v>135</v>
      </c>
      <c r="B609" s="234"/>
      <c r="C609" s="234"/>
      <c r="D609" s="143">
        <v>1477885</v>
      </c>
      <c r="E609" s="144">
        <v>877177</v>
      </c>
      <c r="F609" s="144">
        <v>31859</v>
      </c>
      <c r="G609" s="144">
        <v>203391</v>
      </c>
      <c r="H609" s="144">
        <v>360556</v>
      </c>
      <c r="I609" s="144">
        <v>4902</v>
      </c>
    </row>
    <row r="610" spans="1:9" x14ac:dyDescent="0.2">
      <c r="A610" s="233" t="s">
        <v>113</v>
      </c>
      <c r="B610" s="234"/>
      <c r="C610" s="234"/>
      <c r="D610" s="87">
        <v>2.0799999999999999E-2</v>
      </c>
      <c r="E610" s="89">
        <v>1.24E-2</v>
      </c>
      <c r="F610" s="89">
        <v>4.0000000000000002E-4</v>
      </c>
      <c r="G610" s="89">
        <v>2.8999999999999998E-3</v>
      </c>
      <c r="H610" s="89">
        <v>5.1000000000000004E-3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1.39</v>
      </c>
      <c r="E612" s="142">
        <v>0.64</v>
      </c>
      <c r="F612" s="142">
        <v>0.14000000000000001</v>
      </c>
      <c r="G612" s="142">
        <v>0.82</v>
      </c>
      <c r="H612" s="142">
        <v>0.27</v>
      </c>
      <c r="I612" s="142">
        <v>0.01</v>
      </c>
    </row>
    <row r="613" spans="1:9" x14ac:dyDescent="0.2">
      <c r="A613" s="233" t="s">
        <v>138</v>
      </c>
      <c r="B613" s="234"/>
      <c r="C613" s="234"/>
      <c r="D613" s="141">
        <v>1.08</v>
      </c>
      <c r="E613" s="142">
        <v>0.68</v>
      </c>
      <c r="F613" s="142">
        <v>0.06</v>
      </c>
      <c r="G613" s="142">
        <v>0.56000000000000005</v>
      </c>
      <c r="H613" s="142">
        <v>0.34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0.85</v>
      </c>
      <c r="E614" s="142">
        <v>0.51</v>
      </c>
      <c r="F614" s="142">
        <v>0.05</v>
      </c>
      <c r="G614" s="142">
        <v>0.34</v>
      </c>
      <c r="H614" s="142">
        <v>0.3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0.51</v>
      </c>
      <c r="E615" s="142">
        <v>0.42</v>
      </c>
      <c r="F615" s="142">
        <v>0.03</v>
      </c>
      <c r="G615" s="142">
        <v>0.06</v>
      </c>
      <c r="H615" s="142">
        <v>0.24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25.9</v>
      </c>
      <c r="E616" s="142">
        <v>16.78</v>
      </c>
      <c r="F616" s="142">
        <v>1.1599999999999999</v>
      </c>
      <c r="G616" s="142">
        <v>6.22</v>
      </c>
      <c r="H616" s="142">
        <v>9.98</v>
      </c>
      <c r="I616" s="142">
        <v>0.21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29.73</v>
      </c>
      <c r="E618" s="142">
        <v>19.03</v>
      </c>
      <c r="F618" s="142">
        <v>1.44</v>
      </c>
      <c r="G618" s="142">
        <v>7.99</v>
      </c>
      <c r="H618" s="142">
        <v>11.12</v>
      </c>
      <c r="I618" s="142">
        <v>0.22</v>
      </c>
    </row>
    <row r="619" spans="1:9" x14ac:dyDescent="0.2">
      <c r="A619" s="263" t="s">
        <v>144</v>
      </c>
      <c r="B619" s="234"/>
      <c r="C619" s="234"/>
      <c r="D619" s="141">
        <v>28.34</v>
      </c>
      <c r="E619" s="142">
        <v>18.39</v>
      </c>
      <c r="F619" s="142">
        <v>1.3</v>
      </c>
      <c r="G619" s="142">
        <v>7.17</v>
      </c>
      <c r="H619" s="142">
        <v>10.85</v>
      </c>
      <c r="I619" s="142">
        <v>0.21</v>
      </c>
    </row>
    <row r="620" spans="1:9" x14ac:dyDescent="0.2">
      <c r="A620" s="263" t="s">
        <v>145</v>
      </c>
      <c r="B620" s="234"/>
      <c r="C620" s="234"/>
      <c r="D620" s="141">
        <v>27.25</v>
      </c>
      <c r="E620" s="142">
        <v>17.71</v>
      </c>
      <c r="F620" s="142">
        <v>1.25</v>
      </c>
      <c r="G620" s="142">
        <v>6.61</v>
      </c>
      <c r="H620" s="142">
        <v>10.52</v>
      </c>
      <c r="I620" s="142">
        <v>0.21</v>
      </c>
    </row>
    <row r="621" spans="1:9" x14ac:dyDescent="0.2">
      <c r="A621" s="263" t="s">
        <v>146</v>
      </c>
      <c r="B621" s="234"/>
      <c r="C621" s="234"/>
      <c r="D621" s="141">
        <v>26.4</v>
      </c>
      <c r="E621" s="142">
        <v>17.2</v>
      </c>
      <c r="F621" s="142">
        <v>1.2</v>
      </c>
      <c r="G621" s="142">
        <v>6.28</v>
      </c>
      <c r="H621" s="142">
        <v>10.220000000000001</v>
      </c>
      <c r="I621" s="142">
        <v>0.21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1777518</v>
      </c>
      <c r="E623" s="144">
        <v>573361</v>
      </c>
      <c r="F623" s="144">
        <v>154710</v>
      </c>
      <c r="G623" s="144">
        <v>1086056</v>
      </c>
      <c r="H623" s="144">
        <v>552959</v>
      </c>
      <c r="I623" s="144">
        <v>5383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0.68230000000000002</v>
      </c>
      <c r="E625" s="89">
        <v>0.32550000000000001</v>
      </c>
      <c r="F625" s="89">
        <v>0.77890000000000004</v>
      </c>
      <c r="G625" s="89">
        <v>0.89980000000000004</v>
      </c>
      <c r="H625" s="89">
        <v>0.68730000000000002</v>
      </c>
      <c r="I625" s="89">
        <v>0.70609999999999995</v>
      </c>
    </row>
    <row r="626" spans="1:9" x14ac:dyDescent="0.2">
      <c r="A626" s="233" t="s">
        <v>150</v>
      </c>
      <c r="B626" s="234"/>
      <c r="C626" s="234"/>
      <c r="D626" s="87">
        <v>8.8000000000000005E-3</v>
      </c>
      <c r="E626" s="89">
        <v>3.09E-2</v>
      </c>
      <c r="F626" s="89">
        <v>0</v>
      </c>
      <c r="G626" s="89">
        <v>8.0000000000000004E-4</v>
      </c>
      <c r="H626" s="89">
        <v>0</v>
      </c>
      <c r="I626" s="89">
        <v>5.9999999999999995E-4</v>
      </c>
    </row>
    <row r="627" spans="1:9" x14ac:dyDescent="0.2">
      <c r="A627" s="233" t="s">
        <v>151</v>
      </c>
      <c r="B627" s="234"/>
      <c r="C627" s="234"/>
      <c r="D627" s="87">
        <v>3.7000000000000002E-3</v>
      </c>
      <c r="E627" s="89">
        <v>1.3100000000000001E-2</v>
      </c>
      <c r="F627" s="89">
        <v>0</v>
      </c>
      <c r="G627" s="89">
        <v>2.9999999999999997E-4</v>
      </c>
      <c r="H627" s="89">
        <v>1E-4</v>
      </c>
      <c r="I627" s="89">
        <v>9.7999999999999997E-3</v>
      </c>
    </row>
    <row r="628" spans="1:9" x14ac:dyDescent="0.2">
      <c r="A628" s="233" t="s">
        <v>152</v>
      </c>
      <c r="B628" s="234"/>
      <c r="C628" s="234"/>
      <c r="D628" s="87">
        <v>2.7000000000000001E-3</v>
      </c>
      <c r="E628" s="89">
        <v>9.1999999999999998E-3</v>
      </c>
      <c r="F628" s="89">
        <v>0</v>
      </c>
      <c r="G628" s="89">
        <v>1E-4</v>
      </c>
      <c r="H628" s="89">
        <v>1.5E-3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1.5699999999999999E-2</v>
      </c>
      <c r="E629" s="89">
        <v>2.4199999999999999E-2</v>
      </c>
      <c r="F629" s="89">
        <v>2.75E-2</v>
      </c>
      <c r="G629" s="89">
        <v>4.1999999999999997E-3</v>
      </c>
      <c r="H629" s="89">
        <v>2.29E-2</v>
      </c>
      <c r="I629" s="89">
        <v>7.51E-2</v>
      </c>
    </row>
    <row r="630" spans="1:9" x14ac:dyDescent="0.2">
      <c r="A630" s="233" t="s">
        <v>154</v>
      </c>
      <c r="B630" s="234"/>
      <c r="C630" s="234"/>
      <c r="D630" s="87">
        <v>1.8599999999999998E-2</v>
      </c>
      <c r="E630" s="89">
        <v>2.86E-2</v>
      </c>
      <c r="F630" s="89">
        <v>1.95E-2</v>
      </c>
      <c r="G630" s="89">
        <v>1.3299999999999999E-2</v>
      </c>
      <c r="H630" s="89">
        <v>1.24E-2</v>
      </c>
      <c r="I630" s="89">
        <v>2.3599999999999999E-2</v>
      </c>
    </row>
    <row r="631" spans="1:9" x14ac:dyDescent="0.2">
      <c r="A631" s="233" t="s">
        <v>155</v>
      </c>
      <c r="B631" s="234"/>
      <c r="C631" s="234"/>
      <c r="D631" s="87">
        <v>1.24E-2</v>
      </c>
      <c r="E631" s="89">
        <v>2.5600000000000001E-2</v>
      </c>
      <c r="F631" s="89">
        <v>8.0000000000000002E-3</v>
      </c>
      <c r="G631" s="89">
        <v>5.7000000000000002E-3</v>
      </c>
      <c r="H631" s="89">
        <v>9.9000000000000008E-3</v>
      </c>
      <c r="I631" s="89">
        <v>8.5000000000000006E-3</v>
      </c>
    </row>
    <row r="632" spans="1:9" x14ac:dyDescent="0.2">
      <c r="A632" s="233" t="s">
        <v>156</v>
      </c>
      <c r="B632" s="234"/>
      <c r="C632" s="234"/>
      <c r="D632" s="87">
        <v>1.0500000000000001E-2</v>
      </c>
      <c r="E632" s="89">
        <v>2.07E-2</v>
      </c>
      <c r="F632" s="89">
        <v>6.6E-3</v>
      </c>
      <c r="G632" s="89">
        <v>5.7000000000000002E-3</v>
      </c>
      <c r="H632" s="89">
        <v>8.2000000000000007E-3</v>
      </c>
      <c r="I632" s="89">
        <v>4.7999999999999996E-3</v>
      </c>
    </row>
    <row r="633" spans="1:9" x14ac:dyDescent="0.2">
      <c r="A633" s="233" t="s">
        <v>157</v>
      </c>
      <c r="B633" s="234"/>
      <c r="C633" s="234"/>
      <c r="D633" s="87">
        <v>6.1999999999999998E-3</v>
      </c>
      <c r="E633" s="89">
        <v>1.6500000000000001E-2</v>
      </c>
      <c r="F633" s="89">
        <v>4.3E-3</v>
      </c>
      <c r="G633" s="89">
        <v>8.0000000000000004E-4</v>
      </c>
      <c r="H633" s="89">
        <v>6.1000000000000004E-3</v>
      </c>
      <c r="I633" s="89">
        <v>5.0000000000000001E-3</v>
      </c>
    </row>
    <row r="634" spans="1:9" x14ac:dyDescent="0.2">
      <c r="A634" s="233" t="s">
        <v>158</v>
      </c>
      <c r="B634" s="234"/>
      <c r="C634" s="234"/>
      <c r="D634" s="87">
        <v>0.23899999999999999</v>
      </c>
      <c r="E634" s="89">
        <v>0.50570000000000004</v>
      </c>
      <c r="F634" s="89">
        <v>0.15509999999999999</v>
      </c>
      <c r="G634" s="89">
        <v>6.9099999999999995E-2</v>
      </c>
      <c r="H634" s="89">
        <v>0.2515</v>
      </c>
      <c r="I634" s="89">
        <v>0.16639999999999999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0.31769999999999998</v>
      </c>
      <c r="E636" s="89">
        <v>0.67449999999999999</v>
      </c>
      <c r="F636" s="89">
        <v>0.22109999999999999</v>
      </c>
      <c r="G636" s="89">
        <v>0.1002</v>
      </c>
      <c r="H636" s="89">
        <v>0.31269999999999998</v>
      </c>
      <c r="I636" s="89">
        <v>0.29389999999999999</v>
      </c>
    </row>
    <row r="637" spans="1:9" x14ac:dyDescent="0.2">
      <c r="A637" s="233" t="s">
        <v>160</v>
      </c>
      <c r="B637" s="234"/>
      <c r="C637" s="234"/>
      <c r="D637" s="87">
        <v>0.30890000000000001</v>
      </c>
      <c r="E637" s="89">
        <v>0.64359999999999995</v>
      </c>
      <c r="F637" s="89">
        <v>0.22109999999999999</v>
      </c>
      <c r="G637" s="89">
        <v>9.9299999999999999E-2</v>
      </c>
      <c r="H637" s="89">
        <v>0.31269999999999998</v>
      </c>
      <c r="I637" s="89">
        <v>0.29330000000000001</v>
      </c>
    </row>
    <row r="638" spans="1:9" x14ac:dyDescent="0.2">
      <c r="A638" s="233" t="s">
        <v>161</v>
      </c>
      <c r="B638" s="234"/>
      <c r="C638" s="234"/>
      <c r="D638" s="87">
        <v>0.30509999999999998</v>
      </c>
      <c r="E638" s="89">
        <v>0.63049999999999995</v>
      </c>
      <c r="F638" s="89">
        <v>0.22109999999999999</v>
      </c>
      <c r="G638" s="89">
        <v>9.9000000000000005E-2</v>
      </c>
      <c r="H638" s="89">
        <v>0.31259999999999999</v>
      </c>
      <c r="I638" s="89">
        <v>0.28349999999999997</v>
      </c>
    </row>
    <row r="639" spans="1:9" x14ac:dyDescent="0.2">
      <c r="A639" s="233" t="s">
        <v>162</v>
      </c>
      <c r="B639" s="234"/>
      <c r="C639" s="234"/>
      <c r="D639" s="87">
        <v>0.3024</v>
      </c>
      <c r="E639" s="89">
        <v>0.62129999999999996</v>
      </c>
      <c r="F639" s="89">
        <v>0.22109999999999999</v>
      </c>
      <c r="G639" s="89">
        <v>9.8900000000000002E-2</v>
      </c>
      <c r="H639" s="89">
        <v>0.31109999999999999</v>
      </c>
      <c r="I639" s="89">
        <v>0.28349999999999997</v>
      </c>
    </row>
    <row r="640" spans="1:9" x14ac:dyDescent="0.2">
      <c r="A640" s="233" t="s">
        <v>163</v>
      </c>
      <c r="B640" s="234"/>
      <c r="C640" s="234"/>
      <c r="D640" s="87">
        <v>0.28670000000000001</v>
      </c>
      <c r="E640" s="89">
        <v>0.59709999999999996</v>
      </c>
      <c r="F640" s="89">
        <v>0.19359999999999999</v>
      </c>
      <c r="G640" s="89">
        <v>9.4700000000000006E-2</v>
      </c>
      <c r="H640" s="89">
        <v>0.28820000000000001</v>
      </c>
      <c r="I640" s="89">
        <v>0.2084</v>
      </c>
    </row>
    <row r="641" spans="1:9" x14ac:dyDescent="0.2">
      <c r="A641" s="233" t="s">
        <v>164</v>
      </c>
      <c r="B641" s="234"/>
      <c r="C641" s="234"/>
      <c r="D641" s="87">
        <v>0.2681</v>
      </c>
      <c r="E641" s="89">
        <v>0.56850000000000001</v>
      </c>
      <c r="F641" s="89">
        <v>0.1741</v>
      </c>
      <c r="G641" s="89">
        <v>8.1299999999999997E-2</v>
      </c>
      <c r="H641" s="89">
        <v>0.27579999999999999</v>
      </c>
      <c r="I641" s="89">
        <v>0.18479999999999999</v>
      </c>
    </row>
    <row r="642" spans="1:9" x14ac:dyDescent="0.2">
      <c r="A642" s="233" t="s">
        <v>165</v>
      </c>
      <c r="B642" s="234"/>
      <c r="C642" s="234"/>
      <c r="D642" s="87">
        <v>0.25569999999999998</v>
      </c>
      <c r="E642" s="89">
        <v>0.54290000000000005</v>
      </c>
      <c r="F642" s="89">
        <v>0.1661</v>
      </c>
      <c r="G642" s="89">
        <v>7.5600000000000001E-2</v>
      </c>
      <c r="H642" s="89">
        <v>0.26590000000000003</v>
      </c>
      <c r="I642" s="89">
        <v>0.17630000000000001</v>
      </c>
    </row>
    <row r="643" spans="1:9" x14ac:dyDescent="0.2">
      <c r="A643" s="233" t="s">
        <v>166</v>
      </c>
      <c r="B643" s="234"/>
      <c r="C643" s="234"/>
      <c r="D643" s="87">
        <v>0.2452</v>
      </c>
      <c r="E643" s="89">
        <v>0.5222</v>
      </c>
      <c r="F643" s="89">
        <v>0.15939999999999999</v>
      </c>
      <c r="G643" s="89">
        <v>6.9900000000000004E-2</v>
      </c>
      <c r="H643" s="89">
        <v>0.25769999999999998</v>
      </c>
      <c r="I643" s="89">
        <v>0.17150000000000001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4.5651993782458045E-2</v>
      </c>
      <c r="C772" s="96">
        <f t="shared" ref="C772:C779" si="24">-D68/$B$58</f>
        <v>-4.5256781619467515E-2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7.6314991468883445E-2</v>
      </c>
      <c r="C773" s="96">
        <f t="shared" si="24"/>
        <v>-6.7698845728867099E-2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2.5223299210313171E-2</v>
      </c>
      <c r="C774" s="96">
        <f t="shared" si="24"/>
        <v>-2.3779538421693548E-2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5.9886572807754661E-2</v>
      </c>
      <c r="C775" s="96">
        <f t="shared" si="24"/>
        <v>-5.9411971154284149E-2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8.8262025230240362E-2</v>
      </c>
      <c r="C776" s="96">
        <f t="shared" si="24"/>
        <v>-9.3613223946473256E-2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6.9690090326151977E-2</v>
      </c>
      <c r="C777" s="96">
        <f t="shared" si="24"/>
        <v>-7.56872505250335E-2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6.686287005588934E-2</v>
      </c>
      <c r="C778" s="96">
        <f t="shared" si="24"/>
        <v>-7.4478187629035034E-2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5.8283599215822719E-2</v>
      </c>
      <c r="C779" s="96">
        <f t="shared" si="24"/>
        <v>-6.9898758877632167E-2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51.01</v>
      </c>
      <c r="D785" s="97">
        <v>42.66</v>
      </c>
      <c r="E785" s="97">
        <v>45.07</v>
      </c>
      <c r="F785" s="97">
        <v>13.62</v>
      </c>
      <c r="G785" s="94">
        <v>17.97</v>
      </c>
      <c r="H785" s="97">
        <v>18.100000000000001</v>
      </c>
      <c r="I785" s="97">
        <v>16.59</v>
      </c>
      <c r="J785" s="97">
        <v>4.1399999999999997</v>
      </c>
      <c r="K785" s="94">
        <v>7.67</v>
      </c>
      <c r="L785" s="94">
        <v>3.88</v>
      </c>
      <c r="M785" s="94">
        <v>5.21</v>
      </c>
      <c r="N785" s="97">
        <v>0.9</v>
      </c>
      <c r="O785" s="94">
        <v>0.99</v>
      </c>
      <c r="P785" s="94">
        <v>0.6</v>
      </c>
      <c r="Q785" s="94">
        <v>0.22</v>
      </c>
      <c r="R785" s="97">
        <v>0.3</v>
      </c>
      <c r="W785" s="93"/>
    </row>
    <row r="786" spans="1:23" x14ac:dyDescent="0.2">
      <c r="A786" s="94"/>
      <c r="B786" s="94" t="s">
        <v>225</v>
      </c>
      <c r="C786" s="94">
        <v>51.62</v>
      </c>
      <c r="D786" s="97">
        <v>37.36</v>
      </c>
      <c r="E786" s="97">
        <v>42.27</v>
      </c>
      <c r="F786" s="97">
        <v>13.79</v>
      </c>
      <c r="G786" s="94">
        <v>17.28</v>
      </c>
      <c r="H786" s="97">
        <v>15.86</v>
      </c>
      <c r="I786" s="97">
        <v>11.76</v>
      </c>
      <c r="J786" s="97">
        <v>4.2699999999999996</v>
      </c>
      <c r="K786" s="94">
        <v>8.4499999999999993</v>
      </c>
      <c r="L786" s="94">
        <v>4.22</v>
      </c>
      <c r="M786" s="94">
        <v>3.36</v>
      </c>
      <c r="N786" s="97">
        <v>0.65</v>
      </c>
      <c r="O786" s="94">
        <v>0.82</v>
      </c>
      <c r="P786" s="94">
        <v>0.3</v>
      </c>
      <c r="Q786" s="94">
        <v>0.26</v>
      </c>
      <c r="R786" s="97">
        <v>0.17</v>
      </c>
      <c r="W786" s="93"/>
    </row>
    <row r="787" spans="1:23" x14ac:dyDescent="0.2">
      <c r="A787" s="94"/>
      <c r="B787" s="94" t="s">
        <v>226</v>
      </c>
      <c r="C787" s="94">
        <v>68.94</v>
      </c>
      <c r="D787" s="97">
        <v>35.46</v>
      </c>
      <c r="E787" s="97">
        <v>47.78</v>
      </c>
      <c r="F787" s="97">
        <v>14.35</v>
      </c>
      <c r="G787" s="94">
        <v>23.22</v>
      </c>
      <c r="H787" s="97">
        <v>12.37</v>
      </c>
      <c r="I787" s="97">
        <v>13.79</v>
      </c>
      <c r="J787" s="97">
        <v>4.6100000000000003</v>
      </c>
      <c r="K787" s="94">
        <v>8.8800000000000008</v>
      </c>
      <c r="L787" s="94">
        <v>4.5199999999999996</v>
      </c>
      <c r="M787" s="94">
        <v>5.69</v>
      </c>
      <c r="N787" s="97">
        <v>0.86</v>
      </c>
      <c r="O787" s="94">
        <v>1.1200000000000001</v>
      </c>
      <c r="P787" s="94">
        <v>0.82</v>
      </c>
      <c r="Q787" s="94">
        <v>0.52</v>
      </c>
      <c r="R787" s="97">
        <v>0.78</v>
      </c>
      <c r="W787" s="93"/>
    </row>
    <row r="788" spans="1:23" x14ac:dyDescent="0.2">
      <c r="A788" s="94"/>
      <c r="B788" s="94" t="s">
        <v>227</v>
      </c>
      <c r="C788" s="94">
        <v>72.900000000000006</v>
      </c>
      <c r="D788" s="97">
        <v>18.05</v>
      </c>
      <c r="E788" s="97">
        <v>49.16</v>
      </c>
      <c r="F788" s="97">
        <v>15.38</v>
      </c>
      <c r="G788" s="94">
        <v>28.7</v>
      </c>
      <c r="H788" s="97">
        <v>6.85</v>
      </c>
      <c r="I788" s="97">
        <v>15.6</v>
      </c>
      <c r="J788" s="97">
        <v>5.08</v>
      </c>
      <c r="K788" s="94">
        <v>7.02</v>
      </c>
      <c r="L788" s="94">
        <v>1.1200000000000001</v>
      </c>
      <c r="M788" s="94">
        <v>5.9</v>
      </c>
      <c r="N788" s="97">
        <v>1.03</v>
      </c>
      <c r="O788" s="94">
        <v>1.34</v>
      </c>
      <c r="P788" s="94">
        <v>0.22</v>
      </c>
      <c r="Q788" s="94">
        <v>0.99</v>
      </c>
      <c r="R788" s="97">
        <v>0.65</v>
      </c>
      <c r="W788" s="93"/>
    </row>
    <row r="789" spans="1:23" x14ac:dyDescent="0.2">
      <c r="A789" s="94"/>
      <c r="B789" s="94" t="s">
        <v>228</v>
      </c>
      <c r="C789" s="94">
        <v>74.709999999999994</v>
      </c>
      <c r="D789" s="97">
        <v>16.670000000000002</v>
      </c>
      <c r="E789" s="97">
        <v>53.64</v>
      </c>
      <c r="F789" s="97">
        <v>16.670000000000002</v>
      </c>
      <c r="G789" s="94">
        <v>28.14</v>
      </c>
      <c r="H789" s="97">
        <v>6.64</v>
      </c>
      <c r="I789" s="97">
        <v>14.65</v>
      </c>
      <c r="J789" s="97">
        <v>5.26</v>
      </c>
      <c r="K789" s="94">
        <v>7.2</v>
      </c>
      <c r="L789" s="94">
        <v>1.72</v>
      </c>
      <c r="M789" s="94">
        <v>6.59</v>
      </c>
      <c r="N789" s="97">
        <v>0.69</v>
      </c>
      <c r="O789" s="94">
        <v>1.21</v>
      </c>
      <c r="P789" s="94">
        <v>0.17</v>
      </c>
      <c r="Q789" s="94">
        <v>0.6</v>
      </c>
      <c r="R789" s="97">
        <v>0.39</v>
      </c>
      <c r="W789" s="93"/>
    </row>
    <row r="790" spans="1:23" x14ac:dyDescent="0.2">
      <c r="A790" s="94"/>
      <c r="B790" s="94" t="s">
        <v>229</v>
      </c>
      <c r="C790" s="94">
        <v>68.459999999999994</v>
      </c>
      <c r="D790" s="97">
        <v>24.47</v>
      </c>
      <c r="E790" s="97">
        <v>24.43</v>
      </c>
      <c r="F790" s="97">
        <v>16.5</v>
      </c>
      <c r="G790" s="94">
        <v>24.13</v>
      </c>
      <c r="H790" s="97">
        <v>8.5299999999999994</v>
      </c>
      <c r="I790" s="97">
        <v>8.57</v>
      </c>
      <c r="J790" s="97">
        <v>5.39</v>
      </c>
      <c r="K790" s="94">
        <v>5.47</v>
      </c>
      <c r="L790" s="94">
        <v>2.8</v>
      </c>
      <c r="M790" s="94">
        <v>3.58</v>
      </c>
      <c r="N790" s="97">
        <v>0.56000000000000005</v>
      </c>
      <c r="O790" s="94">
        <v>0.82</v>
      </c>
      <c r="P790" s="94">
        <v>0.3</v>
      </c>
      <c r="Q790" s="94">
        <v>0.52</v>
      </c>
      <c r="R790" s="97">
        <v>0.78</v>
      </c>
      <c r="W790" s="93"/>
    </row>
    <row r="791" spans="1:23" x14ac:dyDescent="0.2">
      <c r="A791" s="94"/>
      <c r="B791" s="94" t="s">
        <v>230</v>
      </c>
      <c r="C791" s="94">
        <v>61.92</v>
      </c>
      <c r="D791" s="97">
        <v>27.02</v>
      </c>
      <c r="E791" s="97">
        <v>23.14</v>
      </c>
      <c r="F791" s="97">
        <v>16.63</v>
      </c>
      <c r="G791" s="94">
        <v>29.08</v>
      </c>
      <c r="H791" s="97">
        <v>9.48</v>
      </c>
      <c r="I791" s="97">
        <v>6.29</v>
      </c>
      <c r="J791" s="97">
        <v>5.73</v>
      </c>
      <c r="K791" s="94">
        <v>7.41</v>
      </c>
      <c r="L791" s="94">
        <v>2.76</v>
      </c>
      <c r="M791" s="94">
        <v>4.74</v>
      </c>
      <c r="N791" s="97">
        <v>1.25</v>
      </c>
      <c r="O791" s="94">
        <v>0.43</v>
      </c>
      <c r="P791" s="94">
        <v>0.22</v>
      </c>
      <c r="Q791" s="94">
        <v>0.47</v>
      </c>
      <c r="R791" s="97">
        <v>0.9</v>
      </c>
      <c r="W791" s="93"/>
    </row>
    <row r="792" spans="1:23" x14ac:dyDescent="0.2">
      <c r="A792" s="94"/>
      <c r="B792" s="94" t="s">
        <v>231</v>
      </c>
      <c r="C792" s="94">
        <v>50.02</v>
      </c>
      <c r="D792" s="97">
        <v>24.6</v>
      </c>
      <c r="E792" s="97">
        <v>16.37</v>
      </c>
      <c r="F792" s="97">
        <v>16.93</v>
      </c>
      <c r="G792" s="94">
        <v>19.13</v>
      </c>
      <c r="H792" s="97">
        <v>9.48</v>
      </c>
      <c r="I792" s="97">
        <v>3.53</v>
      </c>
      <c r="J792" s="97">
        <v>5.86</v>
      </c>
      <c r="K792" s="94">
        <v>6.16</v>
      </c>
      <c r="L792" s="94">
        <v>2.37</v>
      </c>
      <c r="M792" s="94">
        <v>4.6100000000000003</v>
      </c>
      <c r="N792" s="97">
        <v>0.99</v>
      </c>
      <c r="O792" s="94">
        <v>0.9</v>
      </c>
      <c r="P792" s="94">
        <v>0.65</v>
      </c>
      <c r="Q792" s="94">
        <v>0.22</v>
      </c>
      <c r="R792" s="97">
        <v>0.43</v>
      </c>
      <c r="W792" s="93"/>
    </row>
    <row r="793" spans="1:23" x14ac:dyDescent="0.2">
      <c r="A793" s="94"/>
      <c r="B793" s="94" t="s">
        <v>232</v>
      </c>
      <c r="C793" s="94">
        <v>51.36</v>
      </c>
      <c r="D793" s="97">
        <v>35.630000000000003</v>
      </c>
      <c r="E793" s="97">
        <v>19.559999999999999</v>
      </c>
      <c r="F793" s="97">
        <v>14.91</v>
      </c>
      <c r="G793" s="94">
        <v>22.36</v>
      </c>
      <c r="H793" s="97">
        <v>12.93</v>
      </c>
      <c r="I793" s="97">
        <v>4.3899999999999997</v>
      </c>
      <c r="J793" s="97">
        <v>5.99</v>
      </c>
      <c r="K793" s="94">
        <v>6.03</v>
      </c>
      <c r="L793" s="94">
        <v>3.79</v>
      </c>
      <c r="M793" s="94">
        <v>3.58</v>
      </c>
      <c r="N793" s="97">
        <v>0.69</v>
      </c>
      <c r="O793" s="94">
        <v>1.21</v>
      </c>
      <c r="P793" s="94">
        <v>0.22</v>
      </c>
      <c r="Q793" s="94">
        <v>0.34</v>
      </c>
      <c r="R793" s="97">
        <v>0.47</v>
      </c>
      <c r="W793" s="93"/>
    </row>
    <row r="794" spans="1:23" x14ac:dyDescent="0.2">
      <c r="A794" s="94"/>
      <c r="B794" s="94" t="s">
        <v>233</v>
      </c>
      <c r="C794" s="94">
        <v>56.4</v>
      </c>
      <c r="D794" s="97">
        <v>35.29</v>
      </c>
      <c r="E794" s="97">
        <v>19.52</v>
      </c>
      <c r="F794" s="97">
        <v>15.12</v>
      </c>
      <c r="G794" s="94">
        <v>21.28</v>
      </c>
      <c r="H794" s="97">
        <v>13.83</v>
      </c>
      <c r="I794" s="97">
        <v>4.91</v>
      </c>
      <c r="J794" s="97">
        <v>6.16</v>
      </c>
      <c r="K794" s="94">
        <v>5.82</v>
      </c>
      <c r="L794" s="94">
        <v>4.3099999999999996</v>
      </c>
      <c r="M794" s="94">
        <v>2.67</v>
      </c>
      <c r="N794" s="97">
        <v>0.69</v>
      </c>
      <c r="O794" s="94">
        <v>0.82</v>
      </c>
      <c r="P794" s="94">
        <v>0.6</v>
      </c>
      <c r="Q794" s="94">
        <v>0.3</v>
      </c>
      <c r="R794" s="97">
        <v>0.39</v>
      </c>
      <c r="W794" s="93"/>
    </row>
    <row r="795" spans="1:23" x14ac:dyDescent="0.2">
      <c r="A795" s="94"/>
      <c r="B795" s="94" t="s">
        <v>234</v>
      </c>
      <c r="C795" s="94">
        <v>50.07</v>
      </c>
      <c r="D795" s="97">
        <v>30.94</v>
      </c>
      <c r="E795" s="97">
        <v>14.56</v>
      </c>
      <c r="F795" s="97">
        <v>13.83</v>
      </c>
      <c r="G795" s="94">
        <v>20.85</v>
      </c>
      <c r="H795" s="97">
        <v>11.89</v>
      </c>
      <c r="I795" s="97">
        <v>4.74</v>
      </c>
      <c r="J795" s="97">
        <v>5.13</v>
      </c>
      <c r="K795" s="94">
        <v>4.4400000000000004</v>
      </c>
      <c r="L795" s="94">
        <v>6.12</v>
      </c>
      <c r="M795" s="94">
        <v>0.56000000000000005</v>
      </c>
      <c r="N795" s="97">
        <v>1.03</v>
      </c>
      <c r="O795" s="94">
        <v>0.73</v>
      </c>
      <c r="P795" s="94">
        <v>0.56000000000000005</v>
      </c>
      <c r="Q795" s="94">
        <v>0.04</v>
      </c>
      <c r="R795" s="97">
        <v>0.26</v>
      </c>
      <c r="W795" s="93"/>
    </row>
    <row r="796" spans="1:23" x14ac:dyDescent="0.2">
      <c r="A796" s="94"/>
      <c r="B796" s="94" t="s">
        <v>235</v>
      </c>
      <c r="C796" s="94">
        <v>50.02</v>
      </c>
      <c r="D796" s="97">
        <v>34.51</v>
      </c>
      <c r="E796" s="97">
        <v>13.53</v>
      </c>
      <c r="F796" s="97"/>
      <c r="G796" s="94">
        <v>19.600000000000001</v>
      </c>
      <c r="H796" s="97">
        <v>13.79</v>
      </c>
      <c r="I796" s="97">
        <v>4.2699999999999996</v>
      </c>
      <c r="J796" s="97"/>
      <c r="K796" s="94">
        <v>4.3499999999999996</v>
      </c>
      <c r="L796" s="94">
        <v>3.53</v>
      </c>
      <c r="M796" s="94">
        <v>0.56000000000000005</v>
      </c>
      <c r="N796" s="97"/>
      <c r="O796" s="94">
        <v>0.47</v>
      </c>
      <c r="P796" s="94">
        <v>0.26</v>
      </c>
      <c r="Q796" s="94">
        <v>0.13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0.04</v>
      </c>
      <c r="D801" s="97">
        <v>0.3</v>
      </c>
      <c r="E801" s="97">
        <v>0.09</v>
      </c>
      <c r="F801" s="97">
        <v>0</v>
      </c>
      <c r="G801" s="94">
        <v>1.85</v>
      </c>
      <c r="H801" s="97">
        <v>2.11</v>
      </c>
      <c r="I801" s="97">
        <v>3.27</v>
      </c>
      <c r="J801" s="97">
        <v>1.64</v>
      </c>
      <c r="K801" s="94">
        <v>0</v>
      </c>
      <c r="L801" s="94">
        <v>0.04</v>
      </c>
      <c r="M801" s="94">
        <v>0</v>
      </c>
      <c r="N801" s="97">
        <v>0.04</v>
      </c>
      <c r="O801" s="94">
        <v>22.49</v>
      </c>
      <c r="P801" s="94">
        <v>17.62</v>
      </c>
      <c r="Q801" s="94">
        <v>19.690000000000001</v>
      </c>
      <c r="R801" s="97">
        <v>6.59</v>
      </c>
    </row>
    <row r="802" spans="1:18" x14ac:dyDescent="0.2">
      <c r="A802" s="94"/>
      <c r="B802" s="94" t="s">
        <v>225</v>
      </c>
      <c r="C802" s="94">
        <v>0.6</v>
      </c>
      <c r="D802" s="97">
        <v>0.04</v>
      </c>
      <c r="E802" s="97">
        <v>0</v>
      </c>
      <c r="F802" s="97">
        <v>0</v>
      </c>
      <c r="G802" s="94">
        <v>1.59</v>
      </c>
      <c r="H802" s="97">
        <v>2.89</v>
      </c>
      <c r="I802" s="97">
        <v>3.45</v>
      </c>
      <c r="J802" s="97">
        <v>1.42</v>
      </c>
      <c r="K802" s="94">
        <v>0.04</v>
      </c>
      <c r="L802" s="94">
        <v>0</v>
      </c>
      <c r="M802" s="94">
        <v>0</v>
      </c>
      <c r="N802" s="97">
        <v>0</v>
      </c>
      <c r="O802" s="94">
        <v>22.84</v>
      </c>
      <c r="P802" s="94">
        <v>14.05</v>
      </c>
      <c r="Q802" s="94">
        <v>23.44</v>
      </c>
      <c r="R802" s="97">
        <v>7.28</v>
      </c>
    </row>
    <row r="803" spans="1:18" x14ac:dyDescent="0.2">
      <c r="A803" s="94"/>
      <c r="B803" s="94" t="s">
        <v>226</v>
      </c>
      <c r="C803" s="94">
        <v>0.26</v>
      </c>
      <c r="D803" s="97">
        <v>0.04</v>
      </c>
      <c r="E803" s="97">
        <v>0.13</v>
      </c>
      <c r="F803" s="97">
        <v>0</v>
      </c>
      <c r="G803" s="94">
        <v>3.71</v>
      </c>
      <c r="H803" s="97">
        <v>3.96</v>
      </c>
      <c r="I803" s="97">
        <v>3.66</v>
      </c>
      <c r="J803" s="97">
        <v>1.59</v>
      </c>
      <c r="K803" s="94">
        <v>0.09</v>
      </c>
      <c r="L803" s="94">
        <v>0</v>
      </c>
      <c r="M803" s="94">
        <v>0.04</v>
      </c>
      <c r="N803" s="97">
        <v>0</v>
      </c>
      <c r="O803" s="94">
        <v>31.67</v>
      </c>
      <c r="P803" s="94">
        <v>13.74</v>
      </c>
      <c r="Q803" s="94">
        <v>23.96</v>
      </c>
      <c r="R803" s="97">
        <v>6.51</v>
      </c>
    </row>
    <row r="804" spans="1:18" x14ac:dyDescent="0.2">
      <c r="A804" s="94"/>
      <c r="B804" s="94" t="s">
        <v>227</v>
      </c>
      <c r="C804" s="94">
        <v>0.26</v>
      </c>
      <c r="D804" s="97">
        <v>0.04</v>
      </c>
      <c r="E804" s="97">
        <v>0</v>
      </c>
      <c r="F804" s="97">
        <v>0.04</v>
      </c>
      <c r="G804" s="94">
        <v>2.33</v>
      </c>
      <c r="H804" s="97">
        <v>1.72</v>
      </c>
      <c r="I804" s="97">
        <v>3.92</v>
      </c>
      <c r="J804" s="97">
        <v>1.42</v>
      </c>
      <c r="K804" s="94">
        <v>0</v>
      </c>
      <c r="L804" s="94">
        <v>0</v>
      </c>
      <c r="M804" s="94">
        <v>0.04</v>
      </c>
      <c r="N804" s="97">
        <v>0.04</v>
      </c>
      <c r="O804" s="94">
        <v>33.26</v>
      </c>
      <c r="P804" s="94">
        <v>8.1</v>
      </c>
      <c r="Q804" s="94">
        <v>22.71</v>
      </c>
      <c r="R804" s="97">
        <v>7.11</v>
      </c>
    </row>
    <row r="805" spans="1:18" x14ac:dyDescent="0.2">
      <c r="A805" s="94"/>
      <c r="B805" s="94" t="s">
        <v>228</v>
      </c>
      <c r="C805" s="94">
        <v>0.22</v>
      </c>
      <c r="D805" s="97">
        <v>0</v>
      </c>
      <c r="E805" s="97">
        <v>0.26</v>
      </c>
      <c r="F805" s="97">
        <v>0</v>
      </c>
      <c r="G805" s="94">
        <v>2.8</v>
      </c>
      <c r="H805" s="97">
        <v>0.99</v>
      </c>
      <c r="I805" s="97">
        <v>5.3</v>
      </c>
      <c r="J805" s="97">
        <v>4.01</v>
      </c>
      <c r="K805" s="94">
        <v>0</v>
      </c>
      <c r="L805" s="94">
        <v>0</v>
      </c>
      <c r="M805" s="94">
        <v>0</v>
      </c>
      <c r="N805" s="97">
        <v>0.04</v>
      </c>
      <c r="O805" s="94">
        <v>35.159999999999997</v>
      </c>
      <c r="P805" s="94">
        <v>7.15</v>
      </c>
      <c r="Q805" s="94">
        <v>26.24</v>
      </c>
      <c r="R805" s="97">
        <v>6.29</v>
      </c>
    </row>
    <row r="806" spans="1:18" x14ac:dyDescent="0.2">
      <c r="A806" s="94"/>
      <c r="B806" s="94" t="s">
        <v>229</v>
      </c>
      <c r="C806" s="94">
        <v>0.26</v>
      </c>
      <c r="D806" s="97">
        <v>0.04</v>
      </c>
      <c r="E806" s="97">
        <v>0.04</v>
      </c>
      <c r="F806" s="97">
        <v>0.04</v>
      </c>
      <c r="G806" s="94">
        <v>3.71</v>
      </c>
      <c r="H806" s="97">
        <v>3.02</v>
      </c>
      <c r="I806" s="97">
        <v>2.2799999999999998</v>
      </c>
      <c r="J806" s="97">
        <v>2.11</v>
      </c>
      <c r="K806" s="94">
        <v>0.04</v>
      </c>
      <c r="L806" s="94">
        <v>0</v>
      </c>
      <c r="M806" s="94">
        <v>0</v>
      </c>
      <c r="N806" s="97">
        <v>0</v>
      </c>
      <c r="O806" s="94">
        <v>34.04</v>
      </c>
      <c r="P806" s="94">
        <v>9.7799999999999994</v>
      </c>
      <c r="Q806" s="94">
        <v>9.44</v>
      </c>
      <c r="R806" s="97">
        <v>7.63</v>
      </c>
    </row>
    <row r="807" spans="1:18" x14ac:dyDescent="0.2">
      <c r="A807" s="94"/>
      <c r="B807" s="94" t="s">
        <v>230</v>
      </c>
      <c r="C807" s="94">
        <v>0</v>
      </c>
      <c r="D807" s="97">
        <v>0.09</v>
      </c>
      <c r="E807" s="97">
        <v>0.13</v>
      </c>
      <c r="F807" s="97">
        <v>0.04</v>
      </c>
      <c r="G807" s="94">
        <v>2.11</v>
      </c>
      <c r="H807" s="97">
        <v>2.37</v>
      </c>
      <c r="I807" s="97">
        <v>2.0699999999999998</v>
      </c>
      <c r="J807" s="97">
        <v>1.85</v>
      </c>
      <c r="K807" s="94">
        <v>0</v>
      </c>
      <c r="L807" s="94">
        <v>0.04</v>
      </c>
      <c r="M807" s="94">
        <v>0</v>
      </c>
      <c r="N807" s="97">
        <v>0</v>
      </c>
      <c r="O807" s="94">
        <v>22.88</v>
      </c>
      <c r="P807" s="94">
        <v>12.06</v>
      </c>
      <c r="Q807" s="94">
        <v>9.44</v>
      </c>
      <c r="R807" s="97">
        <v>6.85</v>
      </c>
    </row>
    <row r="808" spans="1:18" x14ac:dyDescent="0.2">
      <c r="A808" s="94"/>
      <c r="B808" s="94" t="s">
        <v>231</v>
      </c>
      <c r="C808" s="94">
        <v>0.09</v>
      </c>
      <c r="D808" s="97">
        <v>0.09</v>
      </c>
      <c r="E808" s="97">
        <v>0</v>
      </c>
      <c r="F808" s="97">
        <v>0.04</v>
      </c>
      <c r="G808" s="94">
        <v>1.34</v>
      </c>
      <c r="H808" s="97">
        <v>0.99</v>
      </c>
      <c r="I808" s="97">
        <v>1.94</v>
      </c>
      <c r="J808" s="97">
        <v>1.94</v>
      </c>
      <c r="K808" s="94">
        <v>0.04</v>
      </c>
      <c r="L808" s="94">
        <v>0.04</v>
      </c>
      <c r="M808" s="94">
        <v>0.04</v>
      </c>
      <c r="N808" s="97">
        <v>0.09</v>
      </c>
      <c r="O808" s="94">
        <v>22.36</v>
      </c>
      <c r="P808" s="94">
        <v>10.99</v>
      </c>
      <c r="Q808" s="94">
        <v>6.03</v>
      </c>
      <c r="R808" s="97">
        <v>7.58</v>
      </c>
    </row>
    <row r="809" spans="1:18" x14ac:dyDescent="0.2">
      <c r="A809" s="94"/>
      <c r="B809" s="94" t="s">
        <v>232</v>
      </c>
      <c r="C809" s="94">
        <v>0</v>
      </c>
      <c r="D809" s="97">
        <v>0.04</v>
      </c>
      <c r="E809" s="97">
        <v>0.04</v>
      </c>
      <c r="F809" s="97">
        <v>0</v>
      </c>
      <c r="G809" s="94">
        <v>3.75</v>
      </c>
      <c r="H809" s="97">
        <v>4.3099999999999996</v>
      </c>
      <c r="I809" s="97">
        <v>1.94</v>
      </c>
      <c r="J809" s="97">
        <v>1.94</v>
      </c>
      <c r="K809" s="94">
        <v>0</v>
      </c>
      <c r="L809" s="94">
        <v>0.04</v>
      </c>
      <c r="M809" s="94">
        <v>0</v>
      </c>
      <c r="N809" s="97">
        <v>0</v>
      </c>
      <c r="O809" s="94">
        <v>18.010000000000002</v>
      </c>
      <c r="P809" s="94">
        <v>14.3</v>
      </c>
      <c r="Q809" s="94">
        <v>9.26</v>
      </c>
      <c r="R809" s="97">
        <v>5.82</v>
      </c>
    </row>
    <row r="810" spans="1:18" x14ac:dyDescent="0.2">
      <c r="A810" s="94"/>
      <c r="B810" s="94" t="s">
        <v>233</v>
      </c>
      <c r="C810" s="94">
        <v>0.26</v>
      </c>
      <c r="D810" s="97">
        <v>0.13</v>
      </c>
      <c r="E810" s="97">
        <v>0</v>
      </c>
      <c r="F810" s="97">
        <v>0.04</v>
      </c>
      <c r="G810" s="94">
        <v>2.8</v>
      </c>
      <c r="H810" s="97">
        <v>4.18</v>
      </c>
      <c r="I810" s="97">
        <v>2.63</v>
      </c>
      <c r="J810" s="97">
        <v>2.0299999999999998</v>
      </c>
      <c r="K810" s="94">
        <v>0.04</v>
      </c>
      <c r="L810" s="94">
        <v>0</v>
      </c>
      <c r="M810" s="94">
        <v>0.04</v>
      </c>
      <c r="N810" s="97">
        <v>0</v>
      </c>
      <c r="O810" s="94">
        <v>25.38</v>
      </c>
      <c r="P810" s="94">
        <v>12.24</v>
      </c>
      <c r="Q810" s="94">
        <v>8.9600000000000009</v>
      </c>
      <c r="R810" s="97">
        <v>5.82</v>
      </c>
    </row>
    <row r="811" spans="1:18" x14ac:dyDescent="0.2">
      <c r="A811" s="94"/>
      <c r="B811" s="94" t="s">
        <v>234</v>
      </c>
      <c r="C811" s="94">
        <v>0</v>
      </c>
      <c r="D811" s="97">
        <v>0</v>
      </c>
      <c r="E811" s="97">
        <v>0.04</v>
      </c>
      <c r="F811" s="97">
        <v>0.04</v>
      </c>
      <c r="G811" s="94">
        <v>3.75</v>
      </c>
      <c r="H811" s="97">
        <v>2.84</v>
      </c>
      <c r="I811" s="97">
        <v>1.77</v>
      </c>
      <c r="J811" s="97">
        <v>1.77</v>
      </c>
      <c r="K811" s="94">
        <v>0.04</v>
      </c>
      <c r="L811" s="94">
        <v>0</v>
      </c>
      <c r="M811" s="94">
        <v>0.04</v>
      </c>
      <c r="N811" s="97">
        <v>0.04</v>
      </c>
      <c r="O811" s="94">
        <v>20.25</v>
      </c>
      <c r="P811" s="94">
        <v>9.52</v>
      </c>
      <c r="Q811" s="94">
        <v>7.37</v>
      </c>
      <c r="R811" s="97">
        <v>5.56</v>
      </c>
    </row>
    <row r="812" spans="1:18" x14ac:dyDescent="0.2">
      <c r="A812" s="94"/>
      <c r="B812" s="94" t="s">
        <v>235</v>
      </c>
      <c r="C812" s="94">
        <v>0.04</v>
      </c>
      <c r="D812" s="97">
        <v>0.73</v>
      </c>
      <c r="E812" s="97">
        <v>0</v>
      </c>
      <c r="F812" s="97"/>
      <c r="G812" s="94">
        <v>2.37</v>
      </c>
      <c r="H812" s="97">
        <v>4.4800000000000004</v>
      </c>
      <c r="I812" s="97">
        <v>2.37</v>
      </c>
      <c r="J812" s="97"/>
      <c r="K812" s="94">
        <v>0</v>
      </c>
      <c r="L812" s="94">
        <v>0</v>
      </c>
      <c r="M812" s="94">
        <v>0</v>
      </c>
      <c r="N812" s="97"/>
      <c r="O812" s="94">
        <v>23.18</v>
      </c>
      <c r="P812" s="94">
        <v>11.72</v>
      </c>
      <c r="Q812" s="94">
        <v>6.2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1874111</v>
      </c>
      <c r="D818" s="101">
        <v>595120</v>
      </c>
      <c r="E818" s="101">
        <v>1172842</v>
      </c>
      <c r="F818" s="101">
        <v>530315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1871990</v>
      </c>
      <c r="D819" s="101">
        <v>593378</v>
      </c>
      <c r="E819" s="101">
        <v>1167345</v>
      </c>
      <c r="F819" s="101">
        <v>534587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1878886</v>
      </c>
      <c r="D820" s="101">
        <v>599095</v>
      </c>
      <c r="E820" s="101">
        <v>1178103</v>
      </c>
      <c r="F820" s="101">
        <v>522958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1882719</v>
      </c>
      <c r="D821" s="101">
        <v>599426</v>
      </c>
      <c r="E821" s="101">
        <v>1179193</v>
      </c>
      <c r="F821" s="101">
        <v>528740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1868892</v>
      </c>
      <c r="D822" s="101">
        <v>588157</v>
      </c>
      <c r="E822" s="101">
        <v>1176154</v>
      </c>
      <c r="F822" s="101">
        <v>530947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1849727</v>
      </c>
      <c r="D823" s="101">
        <v>587148</v>
      </c>
      <c r="E823" s="101">
        <v>1165382</v>
      </c>
      <c r="F823" s="101">
        <v>537343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1793156</v>
      </c>
      <c r="D824" s="101">
        <v>589316</v>
      </c>
      <c r="E824" s="101">
        <v>1114795</v>
      </c>
      <c r="F824" s="101">
        <v>537183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1800010</v>
      </c>
      <c r="D825" s="101">
        <v>592206</v>
      </c>
      <c r="E825" s="101">
        <v>1117228</v>
      </c>
      <c r="F825" s="101">
        <v>544450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1794262</v>
      </c>
      <c r="D826" s="101">
        <v>587888</v>
      </c>
      <c r="E826" s="101">
        <v>1109776</v>
      </c>
      <c r="F826" s="101">
        <v>546596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1791546</v>
      </c>
      <c r="D827" s="101">
        <v>589487</v>
      </c>
      <c r="E827" s="101">
        <v>1104514</v>
      </c>
      <c r="F827" s="101">
        <v>547825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1794316</v>
      </c>
      <c r="D828" s="101">
        <v>589925</v>
      </c>
      <c r="E828" s="101">
        <v>1105430</v>
      </c>
      <c r="F828" s="101">
        <v>550504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1798200</v>
      </c>
      <c r="D829" s="101">
        <v>596752</v>
      </c>
      <c r="E829" s="101">
        <v>1106901</v>
      </c>
      <c r="F829" s="101">
        <v>553554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1804582</v>
      </c>
      <c r="D830" s="101">
        <v>603302</v>
      </c>
      <c r="E830" s="101">
        <v>1107323</v>
      </c>
      <c r="F830" s="101">
        <v>561884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3567627</v>
      </c>
      <c r="D836" s="101">
        <v>1304285</v>
      </c>
      <c r="E836" s="101">
        <v>1315998</v>
      </c>
      <c r="F836" s="101">
        <v>764726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3563402</v>
      </c>
      <c r="D837" s="101">
        <v>1301048</v>
      </c>
      <c r="E837" s="101">
        <v>1308668</v>
      </c>
      <c r="F837" s="101">
        <v>773469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3591688</v>
      </c>
      <c r="D838" s="101">
        <v>1343255</v>
      </c>
      <c r="E838" s="101">
        <v>1319786</v>
      </c>
      <c r="F838" s="101">
        <v>747412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3647250</v>
      </c>
      <c r="D839" s="101">
        <v>1383588</v>
      </c>
      <c r="E839" s="101">
        <v>1320949</v>
      </c>
      <c r="F839" s="101">
        <v>760107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3654526</v>
      </c>
      <c r="D840" s="101">
        <v>1385575</v>
      </c>
      <c r="E840" s="101">
        <v>1318052</v>
      </c>
      <c r="F840" s="101">
        <v>768794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3683884</v>
      </c>
      <c r="D841" s="101">
        <v>1411069</v>
      </c>
      <c r="E841" s="101">
        <v>1309697</v>
      </c>
      <c r="F841" s="101">
        <v>788031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3719934</v>
      </c>
      <c r="D842" s="101">
        <v>1453351</v>
      </c>
      <c r="E842" s="101">
        <v>1300175</v>
      </c>
      <c r="F842" s="101">
        <v>792465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3776931</v>
      </c>
      <c r="D843" s="101">
        <v>1479575</v>
      </c>
      <c r="E843" s="101">
        <v>1310662</v>
      </c>
      <c r="F843" s="101">
        <v>811709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3780192</v>
      </c>
      <c r="D844" s="101">
        <v>1487238</v>
      </c>
      <c r="E844" s="101">
        <v>1299176</v>
      </c>
      <c r="F844" s="101">
        <v>816824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3805562</v>
      </c>
      <c r="D845" s="101">
        <v>1511702</v>
      </c>
      <c r="E845" s="101">
        <v>1295268</v>
      </c>
      <c r="F845" s="101">
        <v>817984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3741660</v>
      </c>
      <c r="D846" s="101">
        <v>1458863</v>
      </c>
      <c r="E846" s="101">
        <v>1297366</v>
      </c>
      <c r="F846" s="101">
        <v>809891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3777350</v>
      </c>
      <c r="D847" s="101">
        <v>1485265</v>
      </c>
      <c r="E847" s="101">
        <v>1302989</v>
      </c>
      <c r="F847" s="101">
        <v>817281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3806318</v>
      </c>
      <c r="D848" s="101">
        <v>1492856</v>
      </c>
      <c r="E848" s="101">
        <v>1308968</v>
      </c>
      <c r="F848" s="101">
        <v>833392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69768502719</v>
      </c>
      <c r="D854" s="102">
        <v>17253657233</v>
      </c>
      <c r="E854" s="102">
        <v>2673456578</v>
      </c>
      <c r="F854" s="102">
        <v>4883116879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72158137098</v>
      </c>
      <c r="D855" s="102">
        <v>17205399628</v>
      </c>
      <c r="E855" s="102">
        <v>2711972133</v>
      </c>
      <c r="F855" s="102">
        <v>5326125843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71655171518</v>
      </c>
      <c r="D856" s="102">
        <v>17581717636</v>
      </c>
      <c r="E856" s="102">
        <v>2531917314</v>
      </c>
      <c r="F856" s="102">
        <v>4944025649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72955317082</v>
      </c>
      <c r="D857" s="102">
        <v>17588562362</v>
      </c>
      <c r="E857" s="102">
        <v>2701030440</v>
      </c>
      <c r="F857" s="102">
        <v>4766803733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72891416128</v>
      </c>
      <c r="D858" s="102">
        <v>17456139061</v>
      </c>
      <c r="E858" s="102">
        <v>2659938132</v>
      </c>
      <c r="F858" s="102">
        <v>4795659154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73399303016</v>
      </c>
      <c r="D859" s="102">
        <v>17813800443</v>
      </c>
      <c r="E859" s="102">
        <v>2591450999</v>
      </c>
      <c r="F859" s="102">
        <v>4947398562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72693138623</v>
      </c>
      <c r="D860" s="102">
        <v>17744409329</v>
      </c>
      <c r="E860" s="102">
        <v>2522865547</v>
      </c>
      <c r="F860" s="102">
        <v>4774647512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73523099070</v>
      </c>
      <c r="D861" s="102">
        <v>18163706850</v>
      </c>
      <c r="E861" s="102">
        <v>2532081543</v>
      </c>
      <c r="F861" s="102">
        <v>5076001974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73377299417</v>
      </c>
      <c r="D862" s="102">
        <v>18141101189</v>
      </c>
      <c r="E862" s="102">
        <v>2406985389</v>
      </c>
      <c r="F862" s="102">
        <v>5121781034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73716107854</v>
      </c>
      <c r="D863" s="102">
        <v>18161878039</v>
      </c>
      <c r="E863" s="102">
        <v>2401099445</v>
      </c>
      <c r="F863" s="102">
        <v>4936687888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73503765008</v>
      </c>
      <c r="D864" s="102">
        <v>17913290626</v>
      </c>
      <c r="E864" s="102">
        <v>2422910599</v>
      </c>
      <c r="F864" s="102">
        <v>4970427819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74049142529</v>
      </c>
      <c r="D865" s="102">
        <v>17868552338</v>
      </c>
      <c r="E865" s="102">
        <v>2985444788</v>
      </c>
      <c r="F865" s="102">
        <v>4999998274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75168685537</v>
      </c>
      <c r="D866" s="102">
        <v>18532590793</v>
      </c>
      <c r="E866" s="102">
        <v>3341676928</v>
      </c>
      <c r="F866" s="102">
        <v>5101922253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19556</v>
      </c>
      <c r="D872" s="102">
        <v>13228</v>
      </c>
      <c r="E872" s="102">
        <v>2032</v>
      </c>
      <c r="F872" s="102">
        <v>6385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20250</v>
      </c>
      <c r="D873" s="102">
        <v>13224</v>
      </c>
      <c r="E873" s="102">
        <v>2072</v>
      </c>
      <c r="F873" s="102">
        <v>6886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19950</v>
      </c>
      <c r="D874" s="102">
        <v>13089</v>
      </c>
      <c r="E874" s="102">
        <v>1918</v>
      </c>
      <c r="F874" s="102">
        <v>6615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20003</v>
      </c>
      <c r="D875" s="102">
        <v>12712</v>
      </c>
      <c r="E875" s="102">
        <v>2045</v>
      </c>
      <c r="F875" s="102">
        <v>6271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19946</v>
      </c>
      <c r="D876" s="102">
        <v>12598</v>
      </c>
      <c r="E876" s="102">
        <v>2018</v>
      </c>
      <c r="F876" s="102">
        <v>6238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19924</v>
      </c>
      <c r="D877" s="102">
        <v>12624</v>
      </c>
      <c r="E877" s="102">
        <v>1979</v>
      </c>
      <c r="F877" s="102">
        <v>6278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19542</v>
      </c>
      <c r="D878" s="102">
        <v>12209</v>
      </c>
      <c r="E878" s="102">
        <v>1940</v>
      </c>
      <c r="F878" s="102">
        <v>6025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19466</v>
      </c>
      <c r="D879" s="102">
        <v>12276</v>
      </c>
      <c r="E879" s="102">
        <v>1932</v>
      </c>
      <c r="F879" s="102">
        <v>6253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19411</v>
      </c>
      <c r="D880" s="102">
        <v>12198</v>
      </c>
      <c r="E880" s="102">
        <v>1853</v>
      </c>
      <c r="F880" s="102">
        <v>6270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19371</v>
      </c>
      <c r="D881" s="102">
        <v>12014</v>
      </c>
      <c r="E881" s="102">
        <v>1854</v>
      </c>
      <c r="F881" s="102">
        <v>6035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19645</v>
      </c>
      <c r="D882" s="102">
        <v>12279</v>
      </c>
      <c r="E882" s="102">
        <v>1868</v>
      </c>
      <c r="F882" s="102">
        <v>6137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19603</v>
      </c>
      <c r="D883" s="102">
        <v>12031</v>
      </c>
      <c r="E883" s="102">
        <v>2291</v>
      </c>
      <c r="F883" s="102">
        <v>6118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19748</v>
      </c>
      <c r="D884" s="102">
        <v>12414</v>
      </c>
      <c r="E884" s="102">
        <v>2553</v>
      </c>
      <c r="F884" s="102">
        <v>6122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9.1000000000000004E-3</v>
      </c>
      <c r="D890" s="103">
        <v>6.1999999999999998E-3</v>
      </c>
      <c r="E890" s="103">
        <v>3.2000000000000002E-3</v>
      </c>
      <c r="F890" s="103">
        <v>1.9E-3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1.4200000000000001E-2</v>
      </c>
      <c r="D891" s="103">
        <v>6.3E-3</v>
      </c>
      <c r="E891" s="103">
        <v>8.6E-3</v>
      </c>
      <c r="F891" s="103">
        <v>2E-3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1.4200000000000001E-2</v>
      </c>
      <c r="D892" s="103">
        <v>6.1999999999999998E-3</v>
      </c>
      <c r="E892" s="103">
        <v>8.6999999999999994E-3</v>
      </c>
      <c r="F892" s="103">
        <v>1.8E-3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1.4200000000000001E-2</v>
      </c>
      <c r="D893" s="103">
        <v>6.4999999999999997E-3</v>
      </c>
      <c r="E893" s="103">
        <v>8.3999999999999995E-3</v>
      </c>
      <c r="F893" s="103">
        <v>1.6999999999999999E-3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1.4E-2</v>
      </c>
      <c r="D894" s="103">
        <v>6.3E-3</v>
      </c>
      <c r="E894" s="103">
        <v>8.3999999999999995E-3</v>
      </c>
      <c r="F894" s="103">
        <v>1.9E-3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1.3599999999999999E-2</v>
      </c>
      <c r="D895" s="103">
        <v>6.1000000000000004E-3</v>
      </c>
      <c r="E895" s="103">
        <v>8.2000000000000007E-3</v>
      </c>
      <c r="F895" s="103">
        <v>2.2000000000000001E-3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1.38E-2</v>
      </c>
      <c r="D896" s="103">
        <v>6.1999999999999998E-3</v>
      </c>
      <c r="E896" s="103">
        <v>8.2000000000000007E-3</v>
      </c>
      <c r="F896" s="103">
        <v>2.2000000000000001E-3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1.47E-2</v>
      </c>
      <c r="D897" s="103">
        <v>6.4000000000000003E-3</v>
      </c>
      <c r="E897" s="103">
        <v>8.9999999999999993E-3</v>
      </c>
      <c r="F897" s="103">
        <v>2.3E-3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1.47E-2</v>
      </c>
      <c r="D898" s="103">
        <v>6.3E-3</v>
      </c>
      <c r="E898" s="103">
        <v>8.8999999999999999E-3</v>
      </c>
      <c r="F898" s="103">
        <v>2.5000000000000001E-3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1.3599999999999999E-2</v>
      </c>
      <c r="D899" s="103">
        <v>6.4000000000000003E-3</v>
      </c>
      <c r="E899" s="103">
        <v>7.4000000000000003E-3</v>
      </c>
      <c r="F899" s="103">
        <v>2.5999999999999999E-3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1.49E-2</v>
      </c>
      <c r="D900" s="103">
        <v>6.4000000000000003E-3</v>
      </c>
      <c r="E900" s="103">
        <v>9.1999999999999998E-3</v>
      </c>
      <c r="F900" s="103">
        <v>2.7000000000000001E-3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1.5299999999999999E-2</v>
      </c>
      <c r="D901" s="103">
        <v>6.6E-3</v>
      </c>
      <c r="E901" s="103">
        <v>9.7999999999999997E-3</v>
      </c>
      <c r="F901" s="103">
        <v>2.7000000000000001E-3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1.3899999999999999E-2</v>
      </c>
      <c r="D902" s="103">
        <v>6.4000000000000003E-3</v>
      </c>
      <c r="E902" s="103">
        <v>8.2000000000000007E-3</v>
      </c>
      <c r="F902" s="103">
        <v>2.7000000000000001E-3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7.9000000000000008E-3</v>
      </c>
      <c r="D908" s="103">
        <v>4.5999999999999999E-3</v>
      </c>
      <c r="E908" s="103">
        <v>4.1000000000000003E-3</v>
      </c>
      <c r="F908" s="103">
        <v>2.3E-3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8.0000000000000002E-3</v>
      </c>
      <c r="D909" s="103">
        <v>4.5999999999999999E-3</v>
      </c>
      <c r="E909" s="103">
        <v>3.3E-3</v>
      </c>
      <c r="F909" s="103">
        <v>2.3E-3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7.4000000000000003E-3</v>
      </c>
      <c r="D910" s="103">
        <v>4.7000000000000002E-3</v>
      </c>
      <c r="E910" s="103">
        <v>2.3999999999999998E-3</v>
      </c>
      <c r="F910" s="103">
        <v>2.2000000000000001E-3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7.3000000000000001E-3</v>
      </c>
      <c r="D911" s="103">
        <v>4.8999999999999998E-3</v>
      </c>
      <c r="E911" s="103">
        <v>2.3999999999999998E-3</v>
      </c>
      <c r="F911" s="103">
        <v>1.9E-3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7.4000000000000003E-3</v>
      </c>
      <c r="D912" s="103">
        <v>4.7999999999999996E-3</v>
      </c>
      <c r="E912" s="103">
        <v>2.3999999999999998E-3</v>
      </c>
      <c r="F912" s="103">
        <v>1.9E-3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7.7999999999999996E-3</v>
      </c>
      <c r="D913" s="103">
        <v>5.0000000000000001E-3</v>
      </c>
      <c r="E913" s="103">
        <v>2.5000000000000001E-3</v>
      </c>
      <c r="F913" s="103">
        <v>2.3E-3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8.0000000000000002E-3</v>
      </c>
      <c r="D914" s="103">
        <v>5.1999999999999998E-3</v>
      </c>
      <c r="E914" s="103">
        <v>2.5000000000000001E-3</v>
      </c>
      <c r="F914" s="103">
        <v>2.5000000000000001E-3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8.3000000000000001E-3</v>
      </c>
      <c r="D915" s="103">
        <v>5.1999999999999998E-3</v>
      </c>
      <c r="E915" s="103">
        <v>2.7000000000000001E-3</v>
      </c>
      <c r="F915" s="103">
        <v>2.7000000000000001E-3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8.6E-3</v>
      </c>
      <c r="D916" s="103">
        <v>5.5999999999999999E-3</v>
      </c>
      <c r="E916" s="103">
        <v>2.5999999999999999E-3</v>
      </c>
      <c r="F916" s="103">
        <v>2.8999999999999998E-3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8.2000000000000007E-3</v>
      </c>
      <c r="D917" s="103">
        <v>5.4000000000000003E-3</v>
      </c>
      <c r="E917" s="103">
        <v>2.7000000000000001E-3</v>
      </c>
      <c r="F917" s="103">
        <v>2.5000000000000001E-3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8.8999999999999999E-3</v>
      </c>
      <c r="D918" s="103">
        <v>5.4999999999999997E-3</v>
      </c>
      <c r="E918" s="103">
        <v>2.8999999999999998E-3</v>
      </c>
      <c r="F918" s="103">
        <v>3.2000000000000002E-3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9.1000000000000004E-3</v>
      </c>
      <c r="D919" s="103">
        <v>5.5999999999999999E-3</v>
      </c>
      <c r="E919" s="103">
        <v>3.0999999999999999E-3</v>
      </c>
      <c r="F919" s="103">
        <v>3.3999999999999998E-3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1.0800000000000001E-2</v>
      </c>
      <c r="D920" s="103">
        <v>6.7999999999999996E-3</v>
      </c>
      <c r="E920" s="103">
        <v>5.5999999999999999E-3</v>
      </c>
      <c r="F920" s="103">
        <v>3.3999999999999998E-3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5.8999999999999999E-3</v>
      </c>
      <c r="D926" s="103">
        <v>4.5999999999999999E-3</v>
      </c>
      <c r="E926" s="103">
        <v>1.4E-3</v>
      </c>
      <c r="F926" s="103">
        <v>2.3E-3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8.3000000000000001E-3</v>
      </c>
      <c r="D927" s="103">
        <v>4.8999999999999998E-3</v>
      </c>
      <c r="E927" s="103">
        <v>4.5999999999999999E-3</v>
      </c>
      <c r="F927" s="103">
        <v>2.2000000000000001E-3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8.3000000000000001E-3</v>
      </c>
      <c r="D928" s="103">
        <v>4.8999999999999998E-3</v>
      </c>
      <c r="E928" s="103">
        <v>3.7000000000000002E-3</v>
      </c>
      <c r="F928" s="103">
        <v>2.2000000000000001E-3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8.3000000000000001E-3</v>
      </c>
      <c r="D929" s="103">
        <v>5.0000000000000001E-3</v>
      </c>
      <c r="E929" s="103">
        <v>3.5000000000000001E-3</v>
      </c>
      <c r="F929" s="103">
        <v>2.0999999999999999E-3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7.7999999999999996E-3</v>
      </c>
      <c r="D930" s="103">
        <v>4.7999999999999996E-3</v>
      </c>
      <c r="E930" s="103">
        <v>3.3999999999999998E-3</v>
      </c>
      <c r="F930" s="103">
        <v>1.9E-3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7.7000000000000002E-3</v>
      </c>
      <c r="D931" s="103">
        <v>4.7999999999999996E-3</v>
      </c>
      <c r="E931" s="103">
        <v>3.3E-3</v>
      </c>
      <c r="F931" s="103">
        <v>2E-3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8.0000000000000002E-3</v>
      </c>
      <c r="D932" s="103">
        <v>4.7999999999999996E-3</v>
      </c>
      <c r="E932" s="103">
        <v>3.3999999999999998E-3</v>
      </c>
      <c r="F932" s="103">
        <v>2.2000000000000001E-3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8.2000000000000007E-3</v>
      </c>
      <c r="D933" s="103">
        <v>5.0000000000000001E-3</v>
      </c>
      <c r="E933" s="103">
        <v>3.5000000000000001E-3</v>
      </c>
      <c r="F933" s="103">
        <v>2.5000000000000001E-3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8.0999999999999996E-3</v>
      </c>
      <c r="D934" s="103">
        <v>5.0000000000000001E-3</v>
      </c>
      <c r="E934" s="103">
        <v>3.3E-3</v>
      </c>
      <c r="F934" s="103">
        <v>2.3999999999999998E-3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8.2000000000000007E-3</v>
      </c>
      <c r="D935" s="103">
        <v>5.0000000000000001E-3</v>
      </c>
      <c r="E935" s="103">
        <v>3.2000000000000002E-3</v>
      </c>
      <c r="F935" s="103">
        <v>2.7000000000000001E-3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8.3999999999999995E-3</v>
      </c>
      <c r="D936" s="103">
        <v>4.8999999999999998E-3</v>
      </c>
      <c r="E936" s="103">
        <v>3.5000000000000001E-3</v>
      </c>
      <c r="F936" s="103">
        <v>2.8E-3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8.6E-3</v>
      </c>
      <c r="D937" s="103">
        <v>5.1999999999999998E-3</v>
      </c>
      <c r="E937" s="103">
        <v>3.5999999999999999E-3</v>
      </c>
      <c r="F937" s="103">
        <v>2.8999999999999998E-3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8.5000000000000006E-3</v>
      </c>
      <c r="D938" s="103">
        <v>5.1000000000000004E-3</v>
      </c>
      <c r="E938" s="103">
        <v>3.3999999999999998E-3</v>
      </c>
      <c r="F938" s="103">
        <v>3.0000000000000001E-3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4.1999999999999997E-3</v>
      </c>
      <c r="D944" s="103">
        <v>3.3999999999999998E-3</v>
      </c>
      <c r="E944" s="103">
        <v>6.9999999999999999E-4</v>
      </c>
      <c r="F944" s="103">
        <v>1.6000000000000001E-3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4.3E-3</v>
      </c>
      <c r="D945" s="103">
        <v>3.5000000000000001E-3</v>
      </c>
      <c r="E945" s="103">
        <v>8.0000000000000004E-4</v>
      </c>
      <c r="F945" s="103">
        <v>1.6000000000000001E-3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4.7000000000000002E-3</v>
      </c>
      <c r="D946" s="103">
        <v>3.8E-3</v>
      </c>
      <c r="E946" s="103">
        <v>2.2000000000000001E-3</v>
      </c>
      <c r="F946" s="103">
        <v>1.5E-3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4.5999999999999999E-3</v>
      </c>
      <c r="D947" s="103">
        <v>3.7000000000000002E-3</v>
      </c>
      <c r="E947" s="103">
        <v>8.0000000000000004E-4</v>
      </c>
      <c r="F947" s="103">
        <v>1.6999999999999999E-3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4.4999999999999997E-3</v>
      </c>
      <c r="D948" s="103">
        <v>3.7000000000000002E-3</v>
      </c>
      <c r="E948" s="103">
        <v>5.9999999999999995E-4</v>
      </c>
      <c r="F948" s="103">
        <v>1.6000000000000001E-3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4.3E-3</v>
      </c>
      <c r="D949" s="103">
        <v>3.7000000000000002E-3</v>
      </c>
      <c r="E949" s="103">
        <v>5.0000000000000001E-4</v>
      </c>
      <c r="F949" s="103">
        <v>1.6000000000000001E-3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4.1999999999999997E-3</v>
      </c>
      <c r="D950" s="103">
        <v>3.7000000000000002E-3</v>
      </c>
      <c r="E950" s="103">
        <v>5.0000000000000001E-4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4.5999999999999999E-3</v>
      </c>
      <c r="D951" s="103">
        <v>4.0000000000000001E-3</v>
      </c>
      <c r="E951" s="103">
        <v>5.0000000000000001E-4</v>
      </c>
      <c r="F951" s="103">
        <v>1.8E-3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4.7999999999999996E-3</v>
      </c>
      <c r="D952" s="103">
        <v>4.1000000000000003E-3</v>
      </c>
      <c r="E952" s="103">
        <v>5.9999999999999995E-4</v>
      </c>
      <c r="F952" s="103">
        <v>2E-3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4.7000000000000002E-3</v>
      </c>
      <c r="D953" s="103">
        <v>3.8999999999999998E-3</v>
      </c>
      <c r="E953" s="103">
        <v>5.9999999999999995E-4</v>
      </c>
      <c r="F953" s="103">
        <v>1.9E-3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5.1999999999999998E-3</v>
      </c>
      <c r="D954" s="103">
        <v>4.3E-3</v>
      </c>
      <c r="E954" s="103">
        <v>5.9999999999999995E-4</v>
      </c>
      <c r="F954" s="103">
        <v>2.2000000000000001E-3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5.0000000000000001E-3</v>
      </c>
      <c r="D955" s="103">
        <v>4.1000000000000003E-3</v>
      </c>
      <c r="E955" s="103">
        <v>5.9999999999999995E-4</v>
      </c>
      <c r="F955" s="103">
        <v>2.3E-3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5.1000000000000004E-3</v>
      </c>
      <c r="D956" s="103">
        <v>4.1999999999999997E-3</v>
      </c>
      <c r="E956" s="103">
        <v>5.9999999999999995E-4</v>
      </c>
      <c r="F956" s="103">
        <v>2.3999999999999998E-3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0.26919999999999999</v>
      </c>
      <c r="D962" s="103">
        <v>0.16600000000000001</v>
      </c>
      <c r="E962" s="103">
        <v>7.6700000000000004E-2</v>
      </c>
      <c r="F962" s="103">
        <v>0.10290000000000001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0.27889999999999998</v>
      </c>
      <c r="D963" s="103">
        <v>0.16020000000000001</v>
      </c>
      <c r="E963" s="103">
        <v>9.1499999999999998E-2</v>
      </c>
      <c r="F963" s="103">
        <v>0.1016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0.2666</v>
      </c>
      <c r="D964" s="103">
        <v>0.16039999999999999</v>
      </c>
      <c r="E964" s="103">
        <v>7.7200000000000005E-2</v>
      </c>
      <c r="F964" s="103">
        <v>0.1002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0.26989999999999997</v>
      </c>
      <c r="D965" s="103">
        <v>0.15939999999999999</v>
      </c>
      <c r="E965" s="103">
        <v>8.3500000000000005E-2</v>
      </c>
      <c r="F965" s="103">
        <v>9.8599999999999993E-2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0.26100000000000001</v>
      </c>
      <c r="D966" s="103">
        <v>0.15809999999999999</v>
      </c>
      <c r="E966" s="103">
        <v>7.51E-2</v>
      </c>
      <c r="F966" s="103">
        <v>9.8299999999999998E-2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0.2666</v>
      </c>
      <c r="D967" s="103">
        <v>0.15959999999999999</v>
      </c>
      <c r="E967" s="103">
        <v>8.1100000000000005E-2</v>
      </c>
      <c r="F967" s="103">
        <v>9.8799999999999999E-2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0.25790000000000002</v>
      </c>
      <c r="D968" s="103">
        <v>0.15859999999999999</v>
      </c>
      <c r="E968" s="103">
        <v>7.3200000000000001E-2</v>
      </c>
      <c r="F968" s="103">
        <v>9.7699999999999995E-2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0.26390000000000002</v>
      </c>
      <c r="D969" s="103">
        <v>0.16020000000000001</v>
      </c>
      <c r="E969" s="103">
        <v>7.8E-2</v>
      </c>
      <c r="F969" s="103">
        <v>9.7500000000000003E-2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0.25509999999999999</v>
      </c>
      <c r="D970" s="103">
        <v>0.15870000000000001</v>
      </c>
      <c r="E970" s="103">
        <v>6.88E-2</v>
      </c>
      <c r="F970" s="103">
        <v>9.69E-2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0.25130000000000002</v>
      </c>
      <c r="D971" s="103">
        <v>0.16039999999999999</v>
      </c>
      <c r="E971" s="103">
        <v>6.0699999999999997E-2</v>
      </c>
      <c r="F971" s="103">
        <v>9.7100000000000006E-2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0.25600000000000001</v>
      </c>
      <c r="D972" s="103">
        <v>0.16159999999999999</v>
      </c>
      <c r="E972" s="103">
        <v>6.5500000000000003E-2</v>
      </c>
      <c r="F972" s="103">
        <v>9.6799999999999997E-2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0.25979999999999998</v>
      </c>
      <c r="D973" s="103">
        <v>0.16370000000000001</v>
      </c>
      <c r="E973" s="103">
        <v>6.8400000000000002E-2</v>
      </c>
      <c r="F973" s="103">
        <v>9.6600000000000005E-2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0.25900000000000001</v>
      </c>
      <c r="D974" s="103">
        <v>0.1678</v>
      </c>
      <c r="E974" s="103">
        <v>6.2199999999999998E-2</v>
      </c>
      <c r="F974" s="103">
        <v>9.98E-2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0.70369999999999999</v>
      </c>
      <c r="D980" s="103">
        <f t="shared" si="34"/>
        <v>0.81519999999999992</v>
      </c>
      <c r="E980" s="103">
        <f t="shared" si="34"/>
        <v>0.91390000000000005</v>
      </c>
      <c r="F980" s="103">
        <f t="shared" si="34"/>
        <v>0.88900000000000001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0.68630000000000013</v>
      </c>
      <c r="D981" s="103">
        <f t="shared" si="34"/>
        <v>0.82050000000000001</v>
      </c>
      <c r="E981" s="103">
        <f t="shared" si="34"/>
        <v>0.89119999999999988</v>
      </c>
      <c r="F981" s="103">
        <f t="shared" si="34"/>
        <v>0.89029999999999998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0.69880000000000009</v>
      </c>
      <c r="D982" s="103">
        <f t="shared" si="34"/>
        <v>0.82</v>
      </c>
      <c r="E982" s="103">
        <f t="shared" si="34"/>
        <v>0.90579999999999994</v>
      </c>
      <c r="F982" s="103">
        <f t="shared" si="34"/>
        <v>0.89210000000000012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0.69569999999999999</v>
      </c>
      <c r="D983" s="103">
        <f t="shared" si="34"/>
        <v>0.82050000000000001</v>
      </c>
      <c r="E983" s="103">
        <f t="shared" si="34"/>
        <v>0.90140000000000009</v>
      </c>
      <c r="F983" s="103">
        <f t="shared" si="34"/>
        <v>0.89399999999999991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0.70530000000000004</v>
      </c>
      <c r="D984" s="103">
        <f t="shared" si="34"/>
        <v>0.82229999999999992</v>
      </c>
      <c r="E984" s="103">
        <f t="shared" si="34"/>
        <v>0.91010000000000013</v>
      </c>
      <c r="F984" s="103">
        <f t="shared" si="34"/>
        <v>0.89439999999999986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</v>
      </c>
      <c r="D985" s="103">
        <f t="shared" si="34"/>
        <v>0.82079999999999997</v>
      </c>
      <c r="E985" s="103">
        <f t="shared" si="34"/>
        <v>0.90440000000000009</v>
      </c>
      <c r="F985" s="103">
        <f t="shared" si="34"/>
        <v>0.8931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0.70809999999999995</v>
      </c>
      <c r="D986" s="103">
        <f t="shared" si="34"/>
        <v>0.82150000000000001</v>
      </c>
      <c r="E986" s="103">
        <f t="shared" si="34"/>
        <v>0.91220000000000012</v>
      </c>
      <c r="F986" s="103">
        <f t="shared" si="34"/>
        <v>0.89390000000000014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0.70029999999999992</v>
      </c>
      <c r="D987" s="103">
        <f t="shared" si="34"/>
        <v>0.81920000000000004</v>
      </c>
      <c r="E987" s="103">
        <f t="shared" si="34"/>
        <v>0.90630000000000011</v>
      </c>
      <c r="F987" s="103">
        <f t="shared" si="34"/>
        <v>0.89319999999999999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0.70869999999999989</v>
      </c>
      <c r="D988" s="103">
        <f t="shared" si="34"/>
        <v>0.82030000000000003</v>
      </c>
      <c r="E988" s="103">
        <f t="shared" si="34"/>
        <v>0.91579999999999995</v>
      </c>
      <c r="F988" s="103">
        <f t="shared" si="34"/>
        <v>0.89330000000000009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0.71399999999999997</v>
      </c>
      <c r="D989" s="103">
        <f t="shared" si="34"/>
        <v>0.81890000000000007</v>
      </c>
      <c r="E989" s="103">
        <f t="shared" si="34"/>
        <v>0.9254</v>
      </c>
      <c r="F989" s="103">
        <f t="shared" si="34"/>
        <v>0.89319999999999999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0.70660000000000001</v>
      </c>
      <c r="D990" s="103">
        <f t="shared" si="34"/>
        <v>0.81730000000000014</v>
      </c>
      <c r="E990" s="103">
        <f t="shared" si="34"/>
        <v>0.91830000000000001</v>
      </c>
      <c r="F990" s="103">
        <f t="shared" si="34"/>
        <v>0.89229999999999998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0.70219999999999994</v>
      </c>
      <c r="D991" s="103">
        <f t="shared" si="34"/>
        <v>0.81479999999999997</v>
      </c>
      <c r="E991" s="103">
        <f t="shared" si="34"/>
        <v>0.91449999999999987</v>
      </c>
      <c r="F991" s="103">
        <f t="shared" si="34"/>
        <v>0.8921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0.70269999999999999</v>
      </c>
      <c r="D992" s="103">
        <f t="shared" si="34"/>
        <v>0.80970000000000009</v>
      </c>
      <c r="E992" s="103">
        <f t="shared" si="34"/>
        <v>0.91999999999999993</v>
      </c>
      <c r="F992" s="103">
        <f t="shared" si="34"/>
        <v>0.88870000000000005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2022-12-22T19:47:29Z</dcterms:modified>
</cp:coreProperties>
</file>